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C:\SERGIO MACIEL\2025\1er Trimestre\Datos Abiertos\"/>
    </mc:Choice>
  </mc:AlternateContent>
  <xr:revisionPtr revIDLastSave="0" documentId="11_425CAB0BF50E4349EDF453E4ED17178C195F9F1A" xr6:coauthVersionLast="47" xr6:coauthVersionMax="47" xr10:uidLastSave="{00000000-0000-0000-0000-000000000000}"/>
  <bookViews>
    <workbookView xWindow="0" yWindow="0" windowWidth="28800" windowHeight="12315" xr2:uid="{00000000-000D-0000-FFFF-FFFF00000000}"/>
  </bookViews>
  <sheets>
    <sheet name="EADID" sheetId="1" r:id="rId1"/>
  </sheets>
  <definedNames>
    <definedName name="_xlnm._FilterDatabase" localSheetId="0" hidden="1">EADID!$A$6:$C$350</definedName>
    <definedName name="_xlnm.Print_Area" localSheetId="0">EADID!$A$1:$C$350</definedName>
    <definedName name="_xlnm.Print_Titles" localSheetId="0">EADID!$1:$7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1" i="1" l="1"/>
  <c r="B345" i="1" l="1"/>
  <c r="B329" i="1"/>
  <c r="B327" i="1"/>
  <c r="B314" i="1"/>
  <c r="B310" i="1"/>
  <c r="B307" i="1"/>
  <c r="B305" i="1"/>
  <c r="B299" i="1"/>
  <c r="B297" i="1"/>
  <c r="B293" i="1"/>
  <c r="B290" i="1"/>
  <c r="B281" i="1"/>
  <c r="B277" i="1"/>
  <c r="B266" i="1"/>
  <c r="B264" i="1"/>
  <c r="B262" i="1"/>
  <c r="B258" i="1"/>
  <c r="B250" i="1"/>
  <c r="B242" i="1"/>
  <c r="B240" i="1"/>
  <c r="B231" i="1"/>
  <c r="B229" i="1"/>
  <c r="B219" i="1"/>
  <c r="B198" i="1"/>
  <c r="B193" i="1"/>
  <c r="B182" i="1"/>
  <c r="B179" i="1"/>
  <c r="B134" i="1"/>
  <c r="B131" i="1"/>
  <c r="B124" i="1"/>
  <c r="B106" i="1"/>
  <c r="B95" i="1"/>
  <c r="B87" i="1"/>
  <c r="B84" i="1"/>
  <c r="B71" i="1"/>
  <c r="B56" i="1"/>
  <c r="B47" i="1"/>
  <c r="B43" i="1"/>
  <c r="B42" i="1" s="1"/>
  <c r="B37" i="1"/>
  <c r="B31" i="1"/>
  <c r="B29" i="1"/>
  <c r="B23" i="1"/>
  <c r="B19" i="1"/>
  <c r="B13" i="1"/>
  <c r="B11" i="1"/>
  <c r="B41" i="1" l="1"/>
  <c r="B249" i="1"/>
  <c r="B276" i="1"/>
  <c r="B313" i="1"/>
  <c r="B257" i="1"/>
  <c r="B292" i="1"/>
  <c r="B280" i="1"/>
  <c r="B181" i="1"/>
  <c r="B22" i="1"/>
  <c r="B46" i="1"/>
  <c r="B10" i="1" l="1"/>
  <c r="B248" i="1"/>
  <c r="B45" i="1"/>
  <c r="B279" i="1"/>
  <c r="B9" i="1" l="1"/>
  <c r="B8" i="1" s="1"/>
  <c r="C352" i="1" l="1"/>
  <c r="C351" i="1"/>
  <c r="C350" i="1"/>
  <c r="C346" i="1"/>
  <c r="C342" i="1"/>
  <c r="C338" i="1"/>
  <c r="C334" i="1"/>
  <c r="C330" i="1"/>
  <c r="C326" i="1"/>
  <c r="C322" i="1"/>
  <c r="C318" i="1"/>
  <c r="C306" i="1"/>
  <c r="C302" i="1"/>
  <c r="C298" i="1"/>
  <c r="C294" i="1"/>
  <c r="C286" i="1"/>
  <c r="C282" i="1"/>
  <c r="C278" i="1"/>
  <c r="C274" i="1"/>
  <c r="C270" i="1"/>
  <c r="C254" i="1"/>
  <c r="C246" i="1"/>
  <c r="C238" i="1"/>
  <c r="C234" i="1"/>
  <c r="C230" i="1"/>
  <c r="C226" i="1"/>
  <c r="C222" i="1"/>
  <c r="C218" i="1"/>
  <c r="C214" i="1"/>
  <c r="C210" i="1"/>
  <c r="C206" i="1"/>
  <c r="C202" i="1"/>
  <c r="C194" i="1"/>
  <c r="C190" i="1"/>
  <c r="C186" i="1"/>
  <c r="C178" i="1"/>
  <c r="C174" i="1"/>
  <c r="C170" i="1"/>
  <c r="C166" i="1"/>
  <c r="C162" i="1"/>
  <c r="C158" i="1"/>
  <c r="C154" i="1"/>
  <c r="C150" i="1"/>
  <c r="C146" i="1"/>
  <c r="C142" i="1"/>
  <c r="C138" i="1"/>
  <c r="C130" i="1"/>
  <c r="C126" i="1"/>
  <c r="C122" i="1"/>
  <c r="C118" i="1"/>
  <c r="C114" i="1"/>
  <c r="C110" i="1"/>
  <c r="C102" i="1"/>
  <c r="C98" i="1"/>
  <c r="C94" i="1"/>
  <c r="C90" i="1"/>
  <c r="C86" i="1"/>
  <c r="C82" i="1"/>
  <c r="C78" i="1"/>
  <c r="C74" i="1"/>
  <c r="C70" i="1"/>
  <c r="C66" i="1"/>
  <c r="C62" i="1"/>
  <c r="C58" i="1"/>
  <c r="C54" i="1"/>
  <c r="C50" i="1"/>
  <c r="C38" i="1"/>
  <c r="C34" i="1"/>
  <c r="C30" i="1"/>
  <c r="C26" i="1"/>
  <c r="C18" i="1"/>
  <c r="C14" i="1"/>
  <c r="C349" i="1"/>
  <c r="C344" i="1"/>
  <c r="C339" i="1"/>
  <c r="C333" i="1"/>
  <c r="C328" i="1"/>
  <c r="C323" i="1"/>
  <c r="C317" i="1"/>
  <c r="C312" i="1"/>
  <c r="C301" i="1"/>
  <c r="C296" i="1"/>
  <c r="C291" i="1"/>
  <c r="C285" i="1"/>
  <c r="C275" i="1"/>
  <c r="C269" i="1"/>
  <c r="C259" i="1"/>
  <c r="C253" i="1"/>
  <c r="C243" i="1"/>
  <c r="C237" i="1"/>
  <c r="C232" i="1"/>
  <c r="C227" i="1"/>
  <c r="C221" i="1"/>
  <c r="C216" i="1"/>
  <c r="C211" i="1"/>
  <c r="C205" i="1"/>
  <c r="C200" i="1"/>
  <c r="C195" i="1"/>
  <c r="C189" i="1"/>
  <c r="C184" i="1"/>
  <c r="C173" i="1"/>
  <c r="C168" i="1"/>
  <c r="C163" i="1"/>
  <c r="C157" i="1"/>
  <c r="C152" i="1"/>
  <c r="C147" i="1"/>
  <c r="C141" i="1"/>
  <c r="C136" i="1"/>
  <c r="C125" i="1"/>
  <c r="C120" i="1"/>
  <c r="C115" i="1"/>
  <c r="C109" i="1"/>
  <c r="C104" i="1"/>
  <c r="C99" i="1"/>
  <c r="C93" i="1"/>
  <c r="C88" i="1"/>
  <c r="C83" i="1"/>
  <c r="C77" i="1"/>
  <c r="C72" i="1"/>
  <c r="C67" i="1"/>
  <c r="C61" i="1"/>
  <c r="C51" i="1"/>
  <c r="C40" i="1"/>
  <c r="C35" i="1"/>
  <c r="C24" i="1"/>
  <c r="C348" i="1"/>
  <c r="C343" i="1"/>
  <c r="C337" i="1"/>
  <c r="C332" i="1"/>
  <c r="C327" i="1"/>
  <c r="C321" i="1"/>
  <c r="C316" i="1"/>
  <c r="C311" i="1"/>
  <c r="C305" i="1"/>
  <c r="C300" i="1"/>
  <c r="C295" i="1"/>
  <c r="C289" i="1"/>
  <c r="C284" i="1"/>
  <c r="C273" i="1"/>
  <c r="C268" i="1"/>
  <c r="C263" i="1"/>
  <c r="C252" i="1"/>
  <c r="C247" i="1"/>
  <c r="C241" i="1"/>
  <c r="C236" i="1"/>
  <c r="C225" i="1"/>
  <c r="C220" i="1"/>
  <c r="C215" i="1"/>
  <c r="C209" i="1"/>
  <c r="C204" i="1"/>
  <c r="C199" i="1"/>
  <c r="C188" i="1"/>
  <c r="C183" i="1"/>
  <c r="C177" i="1"/>
  <c r="C172" i="1"/>
  <c r="C167" i="1"/>
  <c r="C161" i="1"/>
  <c r="C156" i="1"/>
  <c r="C151" i="1"/>
  <c r="C145" i="1"/>
  <c r="C140" i="1"/>
  <c r="C135" i="1"/>
  <c r="C129" i="1"/>
  <c r="C119" i="1"/>
  <c r="C113" i="1"/>
  <c r="C108" i="1"/>
  <c r="C103" i="1"/>
  <c r="C97" i="1"/>
  <c r="C92" i="1"/>
  <c r="C81" i="1"/>
  <c r="C76" i="1"/>
  <c r="C71" i="1"/>
  <c r="C65" i="1"/>
  <c r="C60" i="1"/>
  <c r="C55" i="1"/>
  <c r="C49" i="1"/>
  <c r="C44" i="1"/>
  <c r="C39" i="1"/>
  <c r="C33" i="1"/>
  <c r="C28" i="1"/>
  <c r="C17" i="1"/>
  <c r="C12" i="1"/>
  <c r="C347" i="1"/>
  <c r="C341" i="1"/>
  <c r="C336" i="1"/>
  <c r="C331" i="1"/>
  <c r="C325" i="1"/>
  <c r="C320" i="1"/>
  <c r="C315" i="1"/>
  <c r="C309" i="1"/>
  <c r="C304" i="1"/>
  <c r="C299" i="1"/>
  <c r="C288" i="1"/>
  <c r="C283" i="1"/>
  <c r="C272" i="1"/>
  <c r="C267" i="1"/>
  <c r="C261" i="1"/>
  <c r="C256" i="1"/>
  <c r="C251" i="1"/>
  <c r="C245" i="1"/>
  <c r="C240" i="1"/>
  <c r="C235" i="1"/>
  <c r="C224" i="1"/>
  <c r="C219" i="1"/>
  <c r="C213" i="1"/>
  <c r="C208" i="1"/>
  <c r="C203" i="1"/>
  <c r="C197" i="1"/>
  <c r="C192" i="1"/>
  <c r="C187" i="1"/>
  <c r="C176" i="1"/>
  <c r="C171" i="1"/>
  <c r="C324" i="1"/>
  <c r="C303" i="1"/>
  <c r="C281" i="1"/>
  <c r="C260" i="1"/>
  <c r="C239" i="1"/>
  <c r="C217" i="1"/>
  <c r="C196" i="1"/>
  <c r="C175" i="1"/>
  <c r="C160" i="1"/>
  <c r="C149" i="1"/>
  <c r="C139" i="1"/>
  <c r="C128" i="1"/>
  <c r="C117" i="1"/>
  <c r="C107" i="1"/>
  <c r="C96" i="1"/>
  <c r="C85" i="1"/>
  <c r="C75" i="1"/>
  <c r="C64" i="1"/>
  <c r="C53" i="1"/>
  <c r="C32" i="1"/>
  <c r="C21" i="1"/>
  <c r="C340" i="1"/>
  <c r="C319" i="1"/>
  <c r="C255" i="1"/>
  <c r="C233" i="1"/>
  <c r="C212" i="1"/>
  <c r="C191" i="1"/>
  <c r="C169" i="1"/>
  <c r="C159" i="1"/>
  <c r="C148" i="1"/>
  <c r="C137" i="1"/>
  <c r="C127" i="1"/>
  <c r="C116" i="1"/>
  <c r="C105" i="1"/>
  <c r="C95" i="1"/>
  <c r="C73" i="1"/>
  <c r="C63" i="1"/>
  <c r="C52" i="1"/>
  <c r="C31" i="1"/>
  <c r="C20" i="1"/>
  <c r="C335" i="1"/>
  <c r="C271" i="1"/>
  <c r="C228" i="1"/>
  <c r="C207" i="1"/>
  <c r="C185" i="1"/>
  <c r="C165" i="1"/>
  <c r="C155" i="1"/>
  <c r="C144" i="1"/>
  <c r="C133" i="1"/>
  <c r="C123" i="1"/>
  <c r="C112" i="1"/>
  <c r="C101" i="1"/>
  <c r="C91" i="1"/>
  <c r="C80" i="1"/>
  <c r="C69" i="1"/>
  <c r="C59" i="1"/>
  <c r="C48" i="1"/>
  <c r="C37" i="1"/>
  <c r="C27" i="1"/>
  <c r="C16" i="1"/>
  <c r="C308" i="1"/>
  <c r="C287" i="1"/>
  <c r="C265" i="1"/>
  <c r="C244" i="1"/>
  <c r="C223" i="1"/>
  <c r="C201" i="1"/>
  <c r="C180" i="1"/>
  <c r="C164" i="1"/>
  <c r="C153" i="1"/>
  <c r="C143" i="1"/>
  <c r="C132" i="1"/>
  <c r="C121" i="1"/>
  <c r="C111" i="1"/>
  <c r="C100" i="1"/>
  <c r="C89" i="1"/>
  <c r="C79" i="1"/>
  <c r="C68" i="1"/>
  <c r="C57" i="1"/>
  <c r="C47" i="1"/>
  <c r="C36" i="1"/>
  <c r="C25" i="1"/>
  <c r="C15" i="1"/>
  <c r="C84" i="1"/>
  <c r="C345" i="1"/>
  <c r="C124" i="1"/>
  <c r="C250" i="1"/>
  <c r="C29" i="1"/>
  <c r="C231" i="1"/>
  <c r="C310" i="1"/>
  <c r="C179" i="1"/>
  <c r="C198" i="1"/>
  <c r="C106" i="1"/>
  <c r="C329" i="1"/>
  <c r="C23" i="1"/>
  <c r="C182" i="1"/>
  <c r="C266" i="1"/>
  <c r="C87" i="1"/>
  <c r="C258" i="1"/>
  <c r="C13" i="1"/>
  <c r="C264" i="1"/>
  <c r="C262" i="1"/>
  <c r="C242" i="1"/>
  <c r="C11" i="1"/>
  <c r="C229" i="1"/>
  <c r="C293" i="1"/>
  <c r="C131" i="1"/>
  <c r="C56" i="1"/>
  <c r="C43" i="1"/>
  <c r="C290" i="1"/>
  <c r="C297" i="1"/>
  <c r="C42" i="1"/>
  <c r="C307" i="1"/>
  <c r="C193" i="1"/>
  <c r="C277" i="1"/>
  <c r="C19" i="1"/>
  <c r="C134" i="1"/>
  <c r="C314" i="1"/>
  <c r="C249" i="1"/>
  <c r="C41" i="1"/>
  <c r="C22" i="1"/>
  <c r="C181" i="1"/>
  <c r="C280" i="1"/>
  <c r="C257" i="1"/>
  <c r="C313" i="1"/>
  <c r="C46" i="1"/>
  <c r="C276" i="1"/>
  <c r="C292" i="1"/>
  <c r="C248" i="1"/>
  <c r="C10" i="1"/>
  <c r="C279" i="1"/>
  <c r="C45" i="1"/>
  <c r="C9" i="1"/>
</calcChain>
</file>

<file path=xl/sharedStrings.xml><?xml version="1.0" encoding="utf-8"?>
<sst xmlns="http://schemas.openxmlformats.org/spreadsheetml/2006/main" count="352" uniqueCount="346">
  <si>
    <t>GOBIERNO DEL ESTADO DE MICHOACAN DE OCAMPO</t>
  </si>
  <si>
    <t>ESTADO ANALÍTICO DE LOS INGRESOS DEVENGADOS</t>
  </si>
  <si>
    <t xml:space="preserve">  DEL 1o  DE ENERO AL 31 DE MARZO DEL AÑO 2025</t>
  </si>
  <si>
    <t>(Pesos)</t>
  </si>
  <si>
    <t>C O N C E P T O</t>
  </si>
  <si>
    <t xml:space="preserve"> INGRESO  DEVENGADO</t>
  </si>
  <si>
    <t xml:space="preserve">PORCENTAJE DE AVANCE DEL INGRESO </t>
  </si>
  <si>
    <t>INGRESOS Y OTROS BENEFICIOS</t>
  </si>
  <si>
    <t>INGRESOS DE GESTIÓN</t>
  </si>
  <si>
    <t>IMPUESTOS</t>
  </si>
  <si>
    <t>IMPUESTOS SOBRE LOS INGRESOS</t>
  </si>
  <si>
    <t xml:space="preserve">IMPUESTO SOBRE LOTERIAS, RIFAS, SORTEOS Y CONCURSOS </t>
  </si>
  <si>
    <t xml:space="preserve">IMPUESTOS SOBRE LA PRODUCCIÓN, EL CONSUMO Y LAS TRANSACCIONES </t>
  </si>
  <si>
    <t xml:space="preserve">IMPUESTO SOBRE ENAJENACIÓN DE VEHÍCULOS DE MOTOR USADOS </t>
  </si>
  <si>
    <t xml:space="preserve">IMPUESTO SOBRE SERVICIOS DE HOSPEDAJE </t>
  </si>
  <si>
    <t>IMPUESTO A LA VENTA FINAL BEBIDAS  CON  CONTENIDO ALCOHÓLICO</t>
  </si>
  <si>
    <t>IMPUESTO A LA EROGACIÓN EN JUEGOS CON APUESTAS</t>
  </si>
  <si>
    <t>IMPUESTO A LOS PREMIOS GENERADOS EN JUEGOS CON APUESTAS</t>
  </si>
  <si>
    <t xml:space="preserve">IMPUESTOS SOBRE NÓMINA Y ASIMILABLES </t>
  </si>
  <si>
    <t xml:space="preserve">IMPUESTO SOBRE EROGACIONES POR REMUNERACIÓN AL TRABAJO PERSONAL, PRESTADO BAJO LA DIRECCIÓN Y DEPENDENCIA DE UN PATRÓN </t>
  </si>
  <si>
    <t>IMPUESTO SOBRE EROGACIONES POR REMUNERACIÓN AL TRABAJO PERSONAL, PRESTADO BAJO LA DIRECCIÓN Y DEPENDENCIA DE UN PATRÓN (EJERCICIOS ANTERIORES 2%)</t>
  </si>
  <si>
    <t xml:space="preserve">ACCESORIOS </t>
  </si>
  <si>
    <t xml:space="preserve">RECARGOS </t>
  </si>
  <si>
    <t>RECARGOS DE IMPUESTO SOBRE ENAJENACIÓN DE VEHÍCULOS MOTOR USADOS</t>
  </si>
  <si>
    <t>RECARGOS IMPUESTO SOBRE SERVICIO DE HOSPEDAJE</t>
  </si>
  <si>
    <t>RECARGOS POR PRORROGA O PAGO EN PARCIALIDADES</t>
  </si>
  <si>
    <t>RECARGOS POR VENTA FINAL DE BEBIDAS CON CONTENIDO ALCOHÓLICO</t>
  </si>
  <si>
    <t>RECARGOS DEL IMPUESTOS A LA EROGACIÓN EN JUEGOS CON APUESTAS</t>
  </si>
  <si>
    <t>MULTAS DE IMPUESTOS ESTATALES</t>
  </si>
  <si>
    <t>MULTAS IMPUESTO SOBRE ENAJENACIÓN DE VEHÍCULOS DE MOTOR USADOS</t>
  </si>
  <si>
    <t>ACTUALIZACIÓN DE IMPUESTOS ESTATALES</t>
  </si>
  <si>
    <t>ACTUALIZACIÓN IMPUESTO SOBRE ENAJENACIÓN DE VEHÍCULOS DE MOTOR USADOS</t>
  </si>
  <si>
    <t>ACTUALIZACIÓN IMPUESTO SOBRE SERVICIO DE HOSPEDAJE</t>
  </si>
  <si>
    <t>ACTUALIZACIÓN IMPUESTO SOBRE EROGACIÓN  POR REMUNERACIÓN AL TRABAJO  PERSONAL PRESTACIÓN 2%/NOMINA</t>
  </si>
  <si>
    <t>ACTUALIZACIÓN POR VENTA FINAL DE BEBIDA CON CONTENIDO ALCOHÓLICO</t>
  </si>
  <si>
    <t>ACTUALIZACIÓN DEL IMPUESTO A LA EROGACIONES EN JUEGOS CON APUESTAS</t>
  </si>
  <si>
    <t>INGRESOS NO COMPRENDIDOS EN LAS FRACCIONES DE LA LEY DE INGRESOS CAUSADOS EN EJERCICIOS FISCALES ANTERIORES PENDIENTES DE LIQUIDACIÓN O PAGO</t>
  </si>
  <si>
    <t xml:space="preserve">IMPUESTOS NO COMPRENDIDOS EN LAS FRACCIONES DE LA LEY DE INGRESOS CAUSADOS EN EJERCICIOS FISCALES ANTERIORES PENDIENTES DE LIQUIDACIÓN O PAGO DE TENENCIA Y USO DE VEHÍCULOS </t>
  </si>
  <si>
    <t xml:space="preserve">ACTUALIZACIÓN IMPUESTO SOBRE TENENCIA Y USO DE VEHÍCULOS </t>
  </si>
  <si>
    <t xml:space="preserve">RECARGOS IMPUESTO SOBRE TENENCIA Y USO DE VEHÍCULOS </t>
  </si>
  <si>
    <t>CONTRIBUCIONES DE MEJORAS</t>
  </si>
  <si>
    <t xml:space="preserve">DE APORTACIÓN POR MEJORAS </t>
  </si>
  <si>
    <t xml:space="preserve">APORTACIÓN DE MUNICIPIOS </t>
  </si>
  <si>
    <t xml:space="preserve">APORTACIONES DE MUNICIPIO TRASLADO DE MAQUINARIA SCOP </t>
  </si>
  <si>
    <t xml:space="preserve">DERECHOS POR PRESTACION DE SERVICIOS </t>
  </si>
  <si>
    <t>DERECHOS POR LA PRESTACION DE SERVICIOS ESTATALES</t>
  </si>
  <si>
    <t xml:space="preserve">POR SERVICIOS DE PROTECCIÓN AMBIENTAL Y DESARROLLO TERRITORIAL </t>
  </si>
  <si>
    <t>OTROS SERVICIOS URBANÍSTICOS Y DE ASENTAMIENTO HUMANO</t>
  </si>
  <si>
    <t xml:space="preserve">POR DICTAMEN DE LICENCIAS DE APROVECHAMIENTOS DE MINERALES Y SUSTANCIAS NO RESERVADAS </t>
  </si>
  <si>
    <t>POR LA EXPEDICIÓN DE RESOLUCIONES CORRESPONDIENTES A LAS AUTORIZACIONES EN MATERIA DE IMPACTO, RIESGO Y DAÑO AMBIENTAL</t>
  </si>
  <si>
    <t>POR EL REGISTRO DE GENERADOR DE RESIDUOS DE MANEJO ESPECIAL, PERSONA FÍSICA O MORAL</t>
  </si>
  <si>
    <t>POR EL REGISTRO COMO GESTOR DE RESIDUOS DE MANEJO ESPECIA</t>
  </si>
  <si>
    <t>POR AUTORIZACIÓN DE PLANES DE MANEJO PARA RESIDUOS DE MANEJO ESPECIAL</t>
  </si>
  <si>
    <t>POR DICTAMEN DE EXPEDICIÓN DE ACTUALIZACIÓN DE LICENCIA AMBIENTAL ÚNICA</t>
  </si>
  <si>
    <t>POR LA VALIDACIÓN DE DICTÁMENES DE DAÑO AMBIENTAL</t>
  </si>
  <si>
    <t>SERVICIOS DE TRANSPORTE PÚBLICO</t>
  </si>
  <si>
    <t>RENOVACIÓN ANUAL DE CONCESIONES DE SERVICIO PÚBLICO</t>
  </si>
  <si>
    <t>REFRENDO ANUAL DE CALCOMANÍAS</t>
  </si>
  <si>
    <t>REPOSICIÓN DE TARJETAS DE CIRCULACIÓN</t>
  </si>
  <si>
    <t>CANJE GENERAL DE PLACAS</t>
  </si>
  <si>
    <t>DOTACIÓN Y REPOSICIÓN DE PLACAS</t>
  </si>
  <si>
    <t>POR LA EXPEDICIÓN DE CONCESIÓN, POR COPIAS CERTIFICADAS DE EXPEDIENTES</t>
  </si>
  <si>
    <t>EXPEDICIÓN, REPOSICIÓN Y RENOVACIÓN DEL TÍTULO DE CONCESIONES</t>
  </si>
  <si>
    <t>POR LA EXPEDICIÓN DE CONSTANCIAS QUE ACREDITEN EL USO VEHÍCULO</t>
  </si>
  <si>
    <t>POR BAJA DE VEHÍCULO DEL SERVICIO PÚBLICO, POR CAMBIO DE UNIDAD, POR ROBO O DESTRUCCIÓN</t>
  </si>
  <si>
    <t>TRANSFERENCIA DE CONCESIÓN DE TRANSPORTE PÚBLICO POR SUCESIÓN</t>
  </si>
  <si>
    <t>CAMBIO DE MODALIDAD DE CONCESIÓN DE TRANSPORTE PÚBLICO</t>
  </si>
  <si>
    <t>CAMBIO DE ADSCRIPCIÓN CLASIFICACIÓN DE LOCALIDADES</t>
  </si>
  <si>
    <t>ACREDITACIÓN DE CAPACITACIÓN, CERTIFICACIÓN Y ACTUALIZACIONES EN MATERIA DE MOVILIDAD Y SEGURIDAD VIAL</t>
  </si>
  <si>
    <t>POR SERVICIO DE TRANSPORTE PÚBLICO FRACCIÓN XII OTRO SERVICIO</t>
  </si>
  <si>
    <t>SERVICIOS DE TRANSPORTE PARTICULAR</t>
  </si>
  <si>
    <t>REFRENDO ANUAL DE CIRCULACIÓN</t>
  </si>
  <si>
    <t>REPOSICIÓN DE TARJETA DE CIRCULACIÓN</t>
  </si>
  <si>
    <t>PERMISOS DE CIRCULACIÓN</t>
  </si>
  <si>
    <t>SERVICIO POR BAJA DE PLACAS</t>
  </si>
  <si>
    <t>EXPEDICIÓN DE CERTIFICADO DE INTERÉS PARTICULAR</t>
  </si>
  <si>
    <t>POR REGISTRO DE BAJAS DE VEHÍCULOS AUTOMOTORES</t>
  </si>
  <si>
    <t>PLACAS PARA PERSONAS CON DISCAPACIDAD 50%</t>
  </si>
  <si>
    <t>REFRENDO ANUAL DE CIRCULACIÓN DE  PERSONAS CON DISCAPACIDAD 50%</t>
  </si>
  <si>
    <t xml:space="preserve">POR VALIDACIÓN DE PAGOS RELACIONADOS CON LA POSESIÓN DEL VEHÍCULO, CUANDO ÉSTE PROVENGA, DE OTRA ENTIDAD FEDERATIVA </t>
  </si>
  <si>
    <t>POR VALIDACIÓN DE PEDIMENTOS DE IMPORTACIÓN DE VEHÍCULOS DE PROCEDENCIA EXTRANJERA</t>
  </si>
  <si>
    <t xml:space="preserve">POR LA EXPEDICIÓN Y RENOVACIÓN DE LICENCIAS PARA CONDUCIR VEHÍCULOS AUTOMOTORES </t>
  </si>
  <si>
    <t xml:space="preserve">LICENCIAS PARA CONDUCIR </t>
  </si>
  <si>
    <t>PERMISOS PROVISIONALES PARA CONDUCIR</t>
  </si>
  <si>
    <t xml:space="preserve">POR SERVICIOS DE SEGURIDAD PRIVADA </t>
  </si>
  <si>
    <t>POR ESTUDIO Y POR LA REVALIDACIÓN ANUAL</t>
  </si>
  <si>
    <t>POR PRESTAR SERVICIOS DE TRASLADO DE BIENES Y VALORES</t>
  </si>
  <si>
    <t>POR EL ESTUDIO, EVALUACIÓN Y RECOMENDACIONES POR SOLICITUD DE CAMBIO O AMPLIACIÓN DE MODALIDAD DE SERVICIO</t>
  </si>
  <si>
    <t xml:space="preserve">POR EL ESTUDIO PARA DETERMINAR LA LEGALIDAD DE INSCRIBIR CADA ARMA DE FUEGO O CADA EQUIPO UTILIZADO  EN LA PRESTACIÓN DE LOS SERVICIOS </t>
  </si>
  <si>
    <t>POR EL ESTUDIO PARA DETERMINAR LA LEGALIDAD DE INSCRIBIR EN EL «REGISTRO ESTATAL DE PRESTADORES DE SERVICIOS DE SEGURIDAD PRIVADA»</t>
  </si>
  <si>
    <t>POR LA CONSULTA DE ANTECEDENTES POLICIALES EN EL REGISTRO ESTATAL DE PRESTADORES DE SERVICIOS DE SEGURIDAD PRIVADA</t>
  </si>
  <si>
    <t>POR LA EXPEDICIÓN O REPOSICIÓN DE CÉDULA DE IDENTIFICACIÓN A PERSONAL OPERATIVO</t>
  </si>
  <si>
    <t>POR SERVICIOS DEL REGISTRO PÚBLICO DE LA PROPIEDAD RAÍZ Y DEL COMERCIO</t>
  </si>
  <si>
    <t xml:space="preserve">CERTIFICADOS Y CERTIFICACIONES (REGISTRO PÚBLICO DE LA PROPIEDAD) </t>
  </si>
  <si>
    <t xml:space="preserve">INSCRIPCIÓN DE DOCUMENTOS DE PROPIEDAD DE INMUEBLES </t>
  </si>
  <si>
    <t>CANCELACIÓN DE INSCRIPCIÓN EN EL REGISTRO DE COMERCIO</t>
  </si>
  <si>
    <t>INSCRIPCIÓN EN EL REGISTRO DE COMERCIO</t>
  </si>
  <si>
    <t>INSCRIPCIÓN Y CANCELACIÓN DE GRAVÁMENES</t>
  </si>
  <si>
    <t>OTROS SERVICIOS DEL REGISTRO DE LA PROPIEDAD</t>
  </si>
  <si>
    <t>BÚSQUEDA POR SERVICIOS DE REGISTRO PÚBLICO DE LA PROPIEDAD</t>
  </si>
  <si>
    <t>POR REGISTRO DE OTROS ACTOS DEL REGISTRO  PÚBLICO DE LA PROPIEDAD</t>
  </si>
  <si>
    <t>POR REGISTRO DE USUFRUCTO VITALICIO Y NUDA PROPIEDAD</t>
  </si>
  <si>
    <t>POR LA INSCRIPCIÓN DE DOCUMENTOS CONSTITUTIVOS DE ASOCIACIONES DE CARÁCTER CIVIL</t>
  </si>
  <si>
    <t>POR SERVICIOS DEL REGISTRO CIVIL</t>
  </si>
  <si>
    <t>LEVANTAMIENTO DE ACTAS DE REGISTRO DE  NACIMIENTO</t>
  </si>
  <si>
    <t>CELEBRACIÓN ACTAS DE CONTRATOS MATRIMONIALES</t>
  </si>
  <si>
    <t>INSCRIPCIONES</t>
  </si>
  <si>
    <t>POR LA EXPEDICIÓN DE CERTIFICADOS, COPIAS CERTIFICADAS O CONSTANCIAS DE LOS REGISTROS DE LOS ACTOS DEL ESTADO CIVIL DE LAS PERSONAS</t>
  </si>
  <si>
    <t>OTRAS TARIFAS</t>
  </si>
  <si>
    <t xml:space="preserve">BÚSQUEDA POR CERTIFICACIONES Y CONSTANCIAS DE OTROS DOCUMENTOS QUE LA DIRECCIÓN TENGA BAJO SU CUSTODIA Y OTROS SERVICIOS PRESTADOS </t>
  </si>
  <si>
    <t>LEVANTAMIENTO DE ACTAS DE DEFUNCIÓN</t>
  </si>
  <si>
    <t xml:space="preserve">POR LA INSCRIPCIÓN DEL REGISTRO Y ASENTAMIENTO DE ANOTACIONES MARGINALES AL REVERSO </t>
  </si>
  <si>
    <t xml:space="preserve">EXPEDICIÓN DE CERTIFICADOS, COPIAS CERTIFICADAS O CONSTANCIAS (URGENTES) </t>
  </si>
  <si>
    <t xml:space="preserve">LEVANTAMIENTO DE ACTAS DE RECONOCIMIENTO DE HIJOS, ANTE EL OFICIAL DEL REGISTRO CIVIL, DESPUÉS DE REGISTRADO EL NACIMIENTO </t>
  </si>
  <si>
    <t>RECONOCIMIENTO DE HIJOS, POR AVISO ADMINISTRATIVO DE OTRA ENTIDAD FEDERATIVA</t>
  </si>
  <si>
    <t>POR CADA AÑO ADICIONAL DE BÚSQUEDA</t>
  </si>
  <si>
    <t>EXPEDICIÓN DE OFICIO DE EXTEMPORANEIDAD EMITIDO POR LA DIRECCIÓN DEL REGISTRO CIVIL</t>
  </si>
  <si>
    <t>COPIA CERTIFICADA DE DOCUMENTOS QUE INTEGREN APÉNDICES DE LOS REGISTROS DE LOS ACTOS DEL ESTADO CIVIL DE LAS PERSONAS</t>
  </si>
  <si>
    <t>ANEXIÓN DE DATOS EN LAS INSCRIPCIONES DE LOS ACTOS DEL ESTADO CIVIL DE LAS PERSONAS REALIZADOS EN EL EXTRANJERO</t>
  </si>
  <si>
    <t>INSCRIPCIÓN DE DIVORCIO CELEBRADO ANTE NOTARIO PÚBLICO, (INCLUYE ANOTACIÓN EN ACTAS DE NACIMIENTO Y MATRIMONIO DE LOS DIVORCIADOS)</t>
  </si>
  <si>
    <t>POR SERVICIOS DEL ARCHIVO GENERAL DE NOTARIOS</t>
  </si>
  <si>
    <t>AVISO DE TESTAMENTO</t>
  </si>
  <si>
    <t>CERTIFICADO DE TESTAMENTO</t>
  </si>
  <si>
    <t>TESTIMONIOS DE ESCRITURAS</t>
  </si>
  <si>
    <t>COPIAS CERTIFICADAS (NOTARIAS)</t>
  </si>
  <si>
    <t xml:space="preserve">REPORTE DE BÚSQUEDA EN EL REGISTRO NACIONAL DE AVISOS DE TESTAMENTO </t>
  </si>
  <si>
    <t>POR CADA HOJA CON FOLIO NOTARIAL EXCLUSIVA PARA NOTARIOS</t>
  </si>
  <si>
    <t>POR SERVICIO QUE ESTABLECE LA LEY PRESTACIÓN SERVICIOS INMOBILIARIA</t>
  </si>
  <si>
    <t>POR SERVICIOS QUE ESTABLECE LA LEY PARA LA PRESTACIÓN DE SERVICIOS INMOBILIARIOS EN EL ESTADO DE MICHOACÁN</t>
  </si>
  <si>
    <t xml:space="preserve">REVALIDACIÓN DE LICENCIA PARA LA PRESTACIÓN DE SERVICIOS INMOBILIARIOS PROFESIONALES </t>
  </si>
  <si>
    <t>POR SERVICIOS DE EDUCACIÓN</t>
  </si>
  <si>
    <t>EXPEDICIÓN DE COPIAS CERTIFICADAS DE DOCUMENTOS</t>
  </si>
  <si>
    <t>REPOSICIÓN DE CONSTANCIAS O DUPLICADOS</t>
  </si>
  <si>
    <t>COMPULSA DE DOCUMENTOS, POR HOJA</t>
  </si>
  <si>
    <t>LEGALIZACIÓN DE FIRMAS</t>
  </si>
  <si>
    <t>POR CUALQUIER OTRA CERTIFICACIÓN O EXPEDICIÓN DE CONSTANCIAS</t>
  </si>
  <si>
    <t>REGISTRO DE COLEGIO DE PROFESIONISTAS</t>
  </si>
  <si>
    <t>REGISTRO DE TÍTULO PROFESIONAL, DE DIPLOMA DE ESPECIALIDAD Y DE GRADO ACADÉMICO</t>
  </si>
  <si>
    <t>EN RELACIÓN CON ESTABLECIMIENTO EDUCATIVO</t>
  </si>
  <si>
    <t>EXPEDICIÓN DE DUPLICADO DE CÉDULA O DE AUTORIZACIÓN PARA EL EJERCICIO DE UNA ESPECIALIDAD</t>
  </si>
  <si>
    <t>EXPEDICIÓN DE CÉDULA PROFESIONAL CON EFECTOS DE PATENTE O DE CÉDULA DE GRADO ACADÉMICO</t>
  </si>
  <si>
    <t>EXPEDICIÓN DE AUTORIZACIÓN PROVISIONAL PARA EJERCER POR ESTAR EL TÍTULO PROFESIONAL EN TRÁMITE O PARA EJERCER COMO PASANTE</t>
  </si>
  <si>
    <t>CONSULTAS DE ARCHIVO</t>
  </si>
  <si>
    <t>CONSTANCIAS DE ANTECEDENTES PROFESIONALES</t>
  </si>
  <si>
    <t>RECONOCIMIENTO DE VALIDEZ OFICIAL ESTUDIOS DE TIPO SUPERIOR</t>
  </si>
  <si>
    <t>CAMBIOS A PLAN Y PROGRAMA DE ESTUDIO DE TIPO SUPERIOR</t>
  </si>
  <si>
    <t>POR SOLICITUD, ESTUDIO Y RESOLUCIÓN DEL TRÁMITE DE AUTORIZACIÓN PARA IMPARTIR EDUCACIÓN PREESCOLAR, PRIMARIA, SECUNDARIA, NORMAL</t>
  </si>
  <si>
    <t>EXÁMENES A TÍTULO DE SUFICIENCIA DE EDUCACIÓN PRIMARIA</t>
  </si>
  <si>
    <t>EXÁMENES A TÍTULO DE SUFICIENCIA DE EDUCACIÓN SECUNDARIA Y DE EDUCACIÓN MEDIA SUPERIOR, POR MATERIA</t>
  </si>
  <si>
    <t>EXÁMENES A TÍTULO DE SUFICIENCIA DE TIPO SUPERIOR, POR MATERIA</t>
  </si>
  <si>
    <t>EXÁMENES EXTRAORDINARIOS POR MATERIA  DE EDUCACIÓN SECUNDARIA Y DE EDUCACIÓN MEDIA SUPERIOR</t>
  </si>
  <si>
    <t>EXÁMENES EXTRAORDINARIOS POR MATERIA DE TIPO SUPERIOR</t>
  </si>
  <si>
    <t>OTORGAMIENTO DE DIPLOMA TÍTULO O GRADO DE TIPO SUPERIOR</t>
  </si>
  <si>
    <t>EXPEDICIÓN DE DUPLICADO DE CERTIFICADOS DE EDUCACIÓN BÁSICA Y DE EDUCACIÓN MEDIA SUPERIOR</t>
  </si>
  <si>
    <t>EXPEDICIÓN DE DUPLICADO DE CERTIFICADOS  DE EDUCACIÓN DE TIPO SUPERIOR</t>
  </si>
  <si>
    <t>POR SOLICITUD DE REVALIDACIÓN DE ESTUDIOS DE EDUCACIÓN BÁSICA</t>
  </si>
  <si>
    <t>POR SOLICITUD DE REVALIDACIÓN DE ESTUDIOS DE EDUCACIÓN MEDIA-SUPERIOR</t>
  </si>
  <si>
    <t>POR SOLICITUD DE REVALIDACIÓN DE ESTUDIOS  DE EDUCACIÓN SUPERIOR</t>
  </si>
  <si>
    <t>REVISIÓN DE CERTIFICADOS DE ESTUDIOS, DE EDUCACIÓN BÁSICA Y MEDIA-SUPERIOR</t>
  </si>
  <si>
    <t>POR SOLICITUD DE EQUIVALENCIA DE ESTUDIOS DE EDUCACIÓN MEDIA-SUPERIOR</t>
  </si>
  <si>
    <t>POR SOLICITUD DE EQUIVALENCIA DE ESTUDIOS DE EDUCACIÓN SUPERIOR</t>
  </si>
  <si>
    <t>INSPECCIÓN Y VIGILANCIA DE ESTABLECIMIENTOS EDUCATIVOS PARTICULARES, POR ALUMNO INSCRITO, DE EDUCACIÓN SECUNDARIA</t>
  </si>
  <si>
    <t>INSPECCIÓN Y VIGILANCIA DE ESTABLECIMIENTOS EDUCATIVOS PARTICULARES, POR ALUMNO INSCRITO, DE EDUCACIÓN PRIMARIA</t>
  </si>
  <si>
    <t>CONSULTAS O CONSTANCIAS DE ARCHIVO</t>
  </si>
  <si>
    <t>REGISTRO DE DIPLOMAS DE INSTITUCIONES DE EDUCACIÓN SUPERIOR (LES), COLEGIOS Y ASOCIACIONES</t>
  </si>
  <si>
    <t>REGISTRO DE DIPLOMAS Y CONSTANCIAS</t>
  </si>
  <si>
    <t>POR AUTORIZACIÓN, DE PROFESIONES, RENOVACIÓN DE PRÁCTICAS</t>
  </si>
  <si>
    <t>POR OTROS SERVICIOS DE EDUCACIÓN, REGISTRO DE DIPLOMAS</t>
  </si>
  <si>
    <t>POR OTROS SERVICIOS DE EDUCACIÓN, EXPEDICIÓN DE DUPLICADO DE CERTIFICADOS DE TERMINACIÓN DE ESTUDIOS</t>
  </si>
  <si>
    <t>POR OTROS SERVICIOS DE EDUCACIÓN, CONSTANCIAS DE ESTUDIOS DE NIVEL PRIMARIA</t>
  </si>
  <si>
    <t>POR OTROS SERVICIOS DE EDUCACIÓN, COTEJO</t>
  </si>
  <si>
    <t>POR OTROS SERVICIOS DE EDUCACIÓN, LEGALIZACIÓN</t>
  </si>
  <si>
    <t>POR LA VENTA DE PAPELERÍA OFICIAL DE LA SECRETARÍA DE EDUCACIÓN, EXPEDIENTE ACADÉMICO</t>
  </si>
  <si>
    <t>POR LA VENTA DE PAPELERÍA OFICIAL DE LA SECRETARÍA DE EDUCACIÓN, TARJETAS KARDEX</t>
  </si>
  <si>
    <t>OTROS SERVICIOS</t>
  </si>
  <si>
    <t>POR LA EXPEDICIÓN DE CERTIFICADOS DE NO INHABILITACIÓN</t>
  </si>
  <si>
    <t>OTROS DERECHOS ESTATALES Y MUNICIPALES</t>
  </si>
  <si>
    <t>SERVICIOS DE PROTECCIÓN CIVIL</t>
  </si>
  <si>
    <t>CUANDO SE SOLICITE SERVICIOS DE SUPERVISIÓN, APOYO Y VIGILANCIA POR PARTE DE LA COORDINACIÓN, DURANTE EL DESARROLLO EN LOS EVENTOS.</t>
  </si>
  <si>
    <t>POR LA EXPEDICIÓN DE DICTÁMENES DE NO RIESGO</t>
  </si>
  <si>
    <t>POR LA EXPEDICIÓN DE DICTÁMENES DE FACTIBILIDAD PARA LA CONSTRUCCIÓN DE GASERAS, ESTACIONES DE CARBURACIÓN Y ESTACIONES DE SERVICIO DE GASOLINERAS</t>
  </si>
  <si>
    <t>POR LA EXPEDICIÓN DE DICTÁMENES U OFICIOS DE FACTIBILIDAD PARA LA CONSTRUCCIÓN DE FRACCIONAMIENTOS, CENTROS COMERCIALES Y EDIFICIOS</t>
  </si>
  <si>
    <t xml:space="preserve">POR RENOVACIÓN ANUAL DEL REGISTRO DE CAPACITADORES EN MATERIA DE PROTECCIÓN CIVIL </t>
  </si>
  <si>
    <t xml:space="preserve">POR EXPEDICIÓN DE CONSTANCIA DE CUMPLIMIENTO DE LA NORMA EN MATERIA DE RIESGO </t>
  </si>
  <si>
    <t>POR EL SERVICIO DE CAPACITACIÓN EN MATERIA DE PROTECCIÓN CIVIL AL SECTOR PRIVADO, CON DURACIÓN DE MÁS DE 4 HORAS, HASTA 8 HORAS MÁXIMO</t>
  </si>
  <si>
    <t>POR SERVICIO DE CAPACIDAD EN MATERIA DE PROTECCIÓN CIVIL 8 HORAS</t>
  </si>
  <si>
    <t>POR LA VISITA DE INSPECCIÓN Y VERIFICACIÓN AL ESTABLECIMIENTO Y/O INSTALACIÓN</t>
  </si>
  <si>
    <t>POR SERVICIO DE EVALUACIÓN DE PROGRAMA ESPECÍFICO DE PROTECCIÓN CIVIL</t>
  </si>
  <si>
    <t>SERVICIOS DE TRANSITO</t>
  </si>
  <si>
    <t>CERTIFICADO DE NO INFRACCIÓN</t>
  </si>
  <si>
    <t xml:space="preserve">APLICACIÓN DE EXAMEN DE CONOCIMIENTOS PARA LA OBTENCIÓN DE LA LICENCIA DE CONDUCIR  </t>
  </si>
  <si>
    <t>APLICACIÓN DE EXAMEN MÉDICO PARA LA OBTENCIÓN O RENOVACIÓN DE LICENCIA DE CONDUCIR</t>
  </si>
  <si>
    <t>CERTIFICACIÓN DE CONVENIO DE HECHO DE TRÁNSITO</t>
  </si>
  <si>
    <t>SERVICIOS DE CATASTRO</t>
  </si>
  <si>
    <t>EXPEDICIÓN DE PLANOS CATASTRALES</t>
  </si>
  <si>
    <t>LEVANTAMIENTOS TOPOGRÁFICOS</t>
  </si>
  <si>
    <t>DETERMINACIÓN UBICACIÓN FÍSICA DE LOS PREDIOS</t>
  </si>
  <si>
    <t>ELABORACIÓN DE AVALÚOS</t>
  </si>
  <si>
    <t>INSPECCIONES OCULARES DE PREDIOS URBANOS Y RÚSTICOS PARA VERIFICAR INFORMACIÓN CATASTRAL</t>
  </si>
  <si>
    <t>REESTRUCTURACIÓN DE CUENTAS CATASTRALES</t>
  </si>
  <si>
    <t>DESGLOSE DE PREDIOS Y VALUACIÓN CORRESPONDIENTE</t>
  </si>
  <si>
    <t xml:space="preserve">POR INSCRIPCIÓN O REGISTRO DE PREDIOS IGNORADOS </t>
  </si>
  <si>
    <t>POR AUTORIZACIÓN E INSCRIPCIÓN DE PERITOS VALUADORES DE BIENES INMUEBLES</t>
  </si>
  <si>
    <t>CERTIFICACIONES CATASTRALES Y CERTIFICACIONES CATASTRALES ELECTRÓNICAS</t>
  </si>
  <si>
    <t>POR INFORMACIÓN RESPECTO DE LA UBICACIÓN DE PREDIOS EN CARTOGRAFÍA</t>
  </si>
  <si>
    <t>EXPEDICIÓN DE DUPLICADOS DE DOCUMENTOS CATASTRALES</t>
  </si>
  <si>
    <t>MODIFICACIÓN DE DATOS ADMINISTRATIVOS CATASTRALES</t>
  </si>
  <si>
    <t>CÉDULA DE ACTUALIZACIÓN DE PREDIOS RÚSTICOS</t>
  </si>
  <si>
    <t>REVISIÓN DE AVISO (TRASLADO DOMINIO PREDIO RÚSTICO)</t>
  </si>
  <si>
    <t>REVISIÓN DE AVISO Y/O CANCELACIÓN (TRASLADO DE DOMINIO POR PREDIO RÚSTICO)</t>
  </si>
  <si>
    <t>AVISO ACLARATORIO DE PREDIO RÚSTICO O URBANO</t>
  </si>
  <si>
    <t>POR LA UBICACIÓN CARTOGRÁFICA PARA LA ASIGNACIÓN CORRECTA DE CLAVE CATASTRAL</t>
  </si>
  <si>
    <t>UBICACIÓN CARTOGRÁFICA POR CAMBIO DE LOCALIDAD</t>
  </si>
  <si>
    <t xml:space="preserve">POR SERVICIOS OFICIALES DIVERSOS </t>
  </si>
  <si>
    <t xml:space="preserve">LEGALIZACIÓN DE TÍTULOS, PLANES DE ESTUDIO Y CERTIFICADOS </t>
  </si>
  <si>
    <t>OTROS SERVICIOS OFICIALES DIVERSOS</t>
  </si>
  <si>
    <t>LEGALIZACIÓN DE PLANES DE ESTUDIO EXPEDIDOS POR LA UNIVERSIDAD MICHOACANA A ESTUDIANTES EXTRANJEROS</t>
  </si>
  <si>
    <t>LEGALIZACIÓN DE CERTIFICADOS DE ESTUDIO, BOLETAS DE CALIFICACIONES, CONSTANCIAS DE ESTUDIO, ACTAS DE ESTADO CIVIL, EXHORTOS, FIRMAS DE FEDATARIOS Y FUNCIONARIOS PÚBLICOS Y OTROS DOCUMENTOS OFICIALES</t>
  </si>
  <si>
    <t>APOSTILLAS DE TÍTULOS PROFESIONALES Y OTROS DOCUMENTOS EN PERGAMINO</t>
  </si>
  <si>
    <t>APOSTILLAS DE PLANES DE ESTUDIOS</t>
  </si>
  <si>
    <t>APOSTILLAS DE CERTIFICADOS DE ESTUDIO, ACTAS DEL REGISTRO CIVIL, EXHORTOS, FIRMAS DE FEDATARIOS Y FUNCIONARIOS PÚBLICOS Y OTROS DOCUMENTOS OFICIALES</t>
  </si>
  <si>
    <t>POR CADA CERTIFICACIÓN DE EXPEDIENTES A CARGO DE DIFERENTES DEPENDENCIAS</t>
  </si>
  <si>
    <t>DERECHOS POR SERVICIOS OFICIALES DIVERSOS ENVIADOS DOMICILIO O CORREO</t>
  </si>
  <si>
    <t>SUBSIDIOS DERECHOS PRESTACIÓN DE SERVICIOS</t>
  </si>
  <si>
    <t>SUBSIDIO 10% EN EL PAGO REFRENDO FRACCIÓN II INCISOS A B C D Y E ARTÍCULO 20</t>
  </si>
  <si>
    <t>POR LA INSCRIPCIÓN O RENOVACIÓN AL PADRÓN DE CONTRATISTAS</t>
  </si>
  <si>
    <t>PERMISO PARA CONSTRUIR O MODIFICAR ACCESOS, CRUZAMIENTOS E INSTALACIONES MARGINALES EN EL DERECHO DE VÍA DE CAMINOS Y PUENTES ESTATALES</t>
  </si>
  <si>
    <t>PERMISO PARA CONSTRUIR O ADMINISTRAR, EN SU CASO, PARADORES EN VÍAS DE COMUNICACIÓN TERRESTRES</t>
  </si>
  <si>
    <t>PERMISO PARA INSTALAR ANUNCIOS Y SEÑALES PUBLICITARIAS, DE INFORMACIÓN O COMUNICACIÓN</t>
  </si>
  <si>
    <t>CONSTANCIA DE VERIFICACIÓN DE JURISDICCIÓN DE DERECHO DE VÍA EN TRÁMITES JUDICIALES PARA SUPLIR TÍTULO DE DOMINIO, DELIMITACIÓN Y RECTIFICACIÓN DE MEDIDAS</t>
  </si>
  <si>
    <t>REVISIÓN DE PLANOS Y SUPERVISIÓN DE OBRA LOS PERMISOS PARA CONSTRUIR O MODIFICAR ACCESOS, EN EL DERECHO DE VÍA DE CAMINOS Y PUENTES ESTATALES</t>
  </si>
  <si>
    <t>AUTORIZACIÓN PARA CAMBIO LEYENDA O FIGURA EN ANUNCIO</t>
  </si>
  <si>
    <t>INSCRIPCIÓN REGISTRO ÚNICO VEHÍCULOS EXTRANJEROS</t>
  </si>
  <si>
    <t>DIVERSOS DERECHOS</t>
  </si>
  <si>
    <t>DIVERSOS DERECHOS (EXÁMENES DE CERTIFICACIÓN)</t>
  </si>
  <si>
    <t>ACCESORIOS</t>
  </si>
  <si>
    <t>RECARGOS</t>
  </si>
  <si>
    <t>CONDONACIÓN DE RECARGOS POR RENOVACION O REFRENDO ANUAL DE CONCESIONES DE SERVICIO PÚBLICO DE AUTOTRANSPORTE URBANO Y FORANEO AL 100% POR EL BUEN FIN</t>
  </si>
  <si>
    <t>CONDONACIÓN DE RECARGOS REFRENDO ANUAL DE CALCOMANÍAS  SERVICIO PÚBLICO AL 100% POR EL BUEN FIN</t>
  </si>
  <si>
    <t>ACTUALIZACIÓN DERECHOS</t>
  </si>
  <si>
    <t>CONDONACIONES ACCESORIOS DERECHOS</t>
  </si>
  <si>
    <t>PRODUCTOS</t>
  </si>
  <si>
    <t>PRODUCTOS DE TIPO CORRIENTE</t>
  </si>
  <si>
    <t>OTROS PRODUCTOS DE TIPO CORRIENTE</t>
  </si>
  <si>
    <t>VENTA DE PUBLICACIONES PERIÓDICO OFICIAL Y OTRAS PUBLICACIONES OFICIALES</t>
  </si>
  <si>
    <t>SUMINISTRO DE CALCOMANÍAS U HOLOGRAMAS Y CERTIFICADOS PARA VERIFICACIÓN VEHICULAR DE EMISIÓN DE CONTAMINANTES</t>
  </si>
  <si>
    <t>VENTA DE IMPRESOS Y PAPELES OFICIALES</t>
  </si>
  <si>
    <t>OTROS PRODUCTOS</t>
  </si>
  <si>
    <t>RENDIMIENTOS E INTERESES DE CAPITAL Y VALORES ESTATAL</t>
  </si>
  <si>
    <t>RENDIMIENTOS E INTERESES DE CAPITAL Y VALORES FEDERAL</t>
  </si>
  <si>
    <t>APROVECHAMIENTOS</t>
  </si>
  <si>
    <t>MULTAS</t>
  </si>
  <si>
    <t xml:space="preserve">MULTAS POR INFRACCIONES SEÑALADAS EN LA LEY DE TRÁNSITO Y VIALIDAD DEL ESTADO DE MICHOACÁN DE OCAMPO Y SU REGLAMENTO </t>
  </si>
  <si>
    <t xml:space="preserve">MULTAS POR INFRACCIONES SEÑALADAS EN LA LEY DE COMUNICACIONES Y TRANSPORTES DEL ESTADO Y SU REGLAMENTO </t>
  </si>
  <si>
    <t>MULTAS POR INFRACCIONES A OTRAS DISPOSICIONES ESTATALES FISCALES Y NO FISCALES</t>
  </si>
  <si>
    <t>FISCALES Y NO FISCALES</t>
  </si>
  <si>
    <t>FIANZAS EFECTIVAS A FAVOR DEL ERARIO</t>
  </si>
  <si>
    <t xml:space="preserve">OTROS APROVECHAMIENTOS </t>
  </si>
  <si>
    <t>RECARGOS DE APROVECHAMIENTOS</t>
  </si>
  <si>
    <t>REINTEGROS</t>
  </si>
  <si>
    <t>RECUPERACIÓN PRIMAS DE SEGURO SINIESTROS DE VEHÍCULOS</t>
  </si>
  <si>
    <t>ARRENDAMIENTO Y EXPLOTACIÓN DE BIENES MUEBLES</t>
  </si>
  <si>
    <t>ARRENDAMIENTO Y EXPLOTACIÓN DE BIENES INMUEBLES</t>
  </si>
  <si>
    <t>RECUPERACIÓN DE COSTOS DE BASES Y LICITACIONES</t>
  </si>
  <si>
    <t>RECUPERACIÓN DE COSTOS DE CONCURSOS DE OBRAS</t>
  </si>
  <si>
    <t>CUOTAS DE RECUPERACIÓN CENTROS DE COMERCIALIZACIÓN</t>
  </si>
  <si>
    <t>INSCRIPCIONES A TALLERES CULTURALES EN LA CASA DE CULTURA</t>
  </si>
  <si>
    <t>OTROS APROVECHAMIENTOS</t>
  </si>
  <si>
    <t>COPIA SIMPLE</t>
  </si>
  <si>
    <t>INGRESO POR VENTA DE BIENES Y SERVICIOS</t>
  </si>
  <si>
    <t>SERVICIOS DE ORGANISMOS DESCENTRALIZADOS</t>
  </si>
  <si>
    <t>VENTA DE ENERGÍA ELÉCTRICA</t>
  </si>
  <si>
    <t>PARTICIPACIONES, APORTACIONES, CONVENIOS, INCENTIVOS</t>
  </si>
  <si>
    <t>PARTICIPACIONES Y APORTACIONES</t>
  </si>
  <si>
    <t>PARTICIPACIONES EN RECURSOS FEDERALES</t>
  </si>
  <si>
    <t xml:space="preserve">FONDO GENERAL DE PARTICIPACIONES </t>
  </si>
  <si>
    <t xml:space="preserve">FONDO DE FOMENTO MUNICIPAL </t>
  </si>
  <si>
    <t>PARTICIPACIÓN DEL 100% DEL IMPUESTO SOBRE LA RENTA PAGADO A LA SHCP, CONFORME A LO DISPUESTO POR EL ARTÍCULO 3-B DE LA LEY DE COORDINACIÓN FISCAL</t>
  </si>
  <si>
    <t xml:space="preserve">FONDO DE COMPENSACIÓN POR INCREMENTO EN EXENCIÓN DEL IMPUESTO SOBRE AUTOMÓVILES NUEVOS </t>
  </si>
  <si>
    <t xml:space="preserve">IMPUESTO ESPECIAL SOBRE PRODUCCIÓN Y SERVICIOS </t>
  </si>
  <si>
    <t xml:space="preserve">INCENTIVOS POR LA ADMINISTRACIÓN DEL IMPUESTO SOBRE AUTOMÓVILES NUEVOS </t>
  </si>
  <si>
    <t xml:space="preserve">FONDO DE FISCALIZACIÓN Y RECAUDACIÓN </t>
  </si>
  <si>
    <t>IMPUESTO ESPECIAL SOBRE PRODUCCIÓN Y SERVICIOS SOBRE LA VENTA DE GASOLINAS Y DIÉSEL</t>
  </si>
  <si>
    <t>OTRAS PARTICIPACIONES</t>
  </si>
  <si>
    <t xml:space="preserve">DERECHOS DE PEAJE  (CAPUFE) </t>
  </si>
  <si>
    <t>APORTACIONES</t>
  </si>
  <si>
    <t xml:space="preserve">PARA LA NÓMINA EDUCATIVA Y GASTO OPERATIVO </t>
  </si>
  <si>
    <t>SERVICIOS PERSONALES</t>
  </si>
  <si>
    <t>OTROS GASTOS CORRIENTES</t>
  </si>
  <si>
    <t>GASTOS DE OPERACIÓN</t>
  </si>
  <si>
    <t>PARA LA NÓMINA DE SALUD</t>
  </si>
  <si>
    <t>FONDO DE APORTACIONES PARA LOS SERVICIOS DE SALUD  (FASSA)</t>
  </si>
  <si>
    <t>DE APORTACIONES MÚLTIPLES</t>
  </si>
  <si>
    <t>PARA ALIMENTACIÓN Y ASISTENCIA SOCIAL</t>
  </si>
  <si>
    <t xml:space="preserve">PARA LA INFRAESTRUCTURA SOCIAL ESTATAL </t>
  </si>
  <si>
    <t>PARA INFRAESTRUCTURA DE EDUCACIÓN BÁSICA</t>
  </si>
  <si>
    <t>PARA INFRAESTRUCTURA DE EDUCACIÓN MEDIA SUPERIOR</t>
  </si>
  <si>
    <t>PARA INFRAESTRUCTURA DE EDUCACIÓN SUPERIOR</t>
  </si>
  <si>
    <t>APORTACIONES FEDERALES PARA EDUCACIÓN TECNOLÓGICA Y DE ADULTOS</t>
  </si>
  <si>
    <t>EDUCACIÓN TECNOLÓGICA</t>
  </si>
  <si>
    <t>APORTACIONES DE FORTALECIMIENTO</t>
  </si>
  <si>
    <t>FONDO DE APORTACIONES PARA LA SEGURIDAD PÚBLICA DE LOS ESTADOS Y DEL DF (FASP)</t>
  </si>
  <si>
    <t>FONDO DE APORTACIONES PARA EL FORTALECIMIENTO DE LAS ENTIDADES FEDERATIVAS  (FAFEF)</t>
  </si>
  <si>
    <t>APORTACIONES FEDERALES PARA LOS MUNICIPIOS</t>
  </si>
  <si>
    <t>PARA LA INFRAESTRUCTURA SOCIAL MUNICIPAL</t>
  </si>
  <si>
    <t>FONDO DE APORTACIONES PARA EL FORTALECIMIENTO DE LOS MUNICIPIOS Y DE LAS DEMARCACIONES TERRITORIALES DEL DISTRITO FEDERAL  (FORTAMUN)</t>
  </si>
  <si>
    <t>CONVENIOS</t>
  </si>
  <si>
    <t>TRANSFERENCIAS FEDERALES POR CONVENIO EN MATERIA DE EDUCACION</t>
  </si>
  <si>
    <t>COLEGIO DE BACHILLERES DEL ESTADO DE MICHOACÁN</t>
  </si>
  <si>
    <t>COLEGIO DE ESTUDIOS CIENTÍFICOS Y TECNOLÓGICOS DEL ESTADO DE MICHOACÁN</t>
  </si>
  <si>
    <t>INSTITUTO DE CAPACITACIÓN PARA EL TRABAJO DEL ESTADO DE MICHOACÁN</t>
  </si>
  <si>
    <t xml:space="preserve">UNIVERSIDAD DE LA CIÉNEGA DEL ESTADO DE MICHOACÁN </t>
  </si>
  <si>
    <t>UNIVERSIDAD INTERCULTURAL INDÍGENA DEL ESTADO DE MICHOACÁN</t>
  </si>
  <si>
    <t>UNIVERSIDAD MICHOACANA DE SAN NICOLÁS DE HIDALGO (SUBSIDIO FEDERAL)</t>
  </si>
  <si>
    <t>UNIVERSIDAD POLITÉCNICA DE URUAPAN</t>
  </si>
  <si>
    <t>UNIVERSIDAD TECNOLÓGICA DE MORELIA</t>
  </si>
  <si>
    <t>APOYO FINANCIERO TELEBACHILLERATO COMUNITARIO</t>
  </si>
  <si>
    <t>UNIVERSIDAD POLITÉCNICA DE LÁZARO CÁRDENAS</t>
  </si>
  <si>
    <t>UNIVERSIDAD TECNOLÓGICA DE ORIENTE</t>
  </si>
  <si>
    <t>APOYO FINANCIERO EXTRAORDINARIO NO REGULARIZABLE DEL PROGRAMA PRESUPUESTARIO U080, APOYOS A CENTROS Y ORGANIZACIONES DE EDUCACIÓN CORRESPONDIENTE A LA QUINCENA 06-24</t>
  </si>
  <si>
    <t>TRANSFERENCIAS FEDERALES POR CONVENIO EN MATERIA DE SALUD</t>
  </si>
  <si>
    <t>PROGRAMA IMSS BIENESTAR PRESTACIÓN GRATUITA</t>
  </si>
  <si>
    <t xml:space="preserve">INCENTIVOS DERIVADOS DE LA COLABORACIÓN FISCAL </t>
  </si>
  <si>
    <t xml:space="preserve"> INCENTIVOS POR MULTAS FISCALES FEDERALES </t>
  </si>
  <si>
    <t>INCENTIVO DE CINCO AL MILLAR</t>
  </si>
  <si>
    <t>INCENTIVOS POR LA ADMINISTRACIÓN ISR POR ENAJENACIÓN DE INMUEBLES</t>
  </si>
  <si>
    <t>ISR ENAJENACIÓN TERRENOS Y CONSTITUCIÓN ARTICULO 126</t>
  </si>
  <si>
    <t>INCENTIVOS POR LA ADMINISTRACIÓN DE MULTAS FEDERALES NO FISCAL</t>
  </si>
  <si>
    <t>INCENTIVOS POR LA ADMINSTRACION ZONA FEDERAL MARÍTIMO TERRESTRE</t>
  </si>
  <si>
    <t>INCENTIVOS POR COMPENSACIÓN REPECOS Y RÉGIMEN INTERMEDIOS</t>
  </si>
  <si>
    <t>INCENTIVOS POR ACTOS DE FISCALIZACIÓN CONCURRENTE DE  CONTRIBUCIONES IVA</t>
  </si>
  <si>
    <t>INCENTIVOS POR ACTOS DE FISCALIZACIÓN CONCURRENTE CONTRIBUCIONES ISR</t>
  </si>
  <si>
    <t>INCENTIVOS POR VIGILANCIA DEL CUMPLIMIENTO OBLIGACIONES FISCALES IEPS</t>
  </si>
  <si>
    <t>INCENTIVOS POR ACTOS DE FISCALIZACIÓN CONCURRENTE IVA</t>
  </si>
  <si>
    <t>INCENTIVOS POR ACTOS DE FISCALIZACIÓN CONCURRENTE ISR</t>
  </si>
  <si>
    <t>INCENTIVOS POR ACTOS DE FISCALIZACIÓN CONCURRENTE IEPS</t>
  </si>
  <si>
    <t>INCENTIVOS POR ACTOS DE FISCALIZACIÓN CUMPLIMIENTO DE  OBLIGACIONES ADUANERAS</t>
  </si>
  <si>
    <t>INCENTIVOS POR CRÉDITOS FISCALES DE LA FEDERACIÓN</t>
  </si>
  <si>
    <t>OTROS INGRESOS Y BENEFICIOS VARIOS</t>
  </si>
  <si>
    <t>VIVEROS FRUTÍCOLAS (SECRETARIA DESARROLLO AGROPECUARIO)</t>
  </si>
  <si>
    <t>REDONDEO DE INGRESOS</t>
  </si>
  <si>
    <t>INGRESOS PROPIOS RECAUDADOS POR LAS DEPENDENCIAS</t>
  </si>
  <si>
    <t>INGRESOS PROPIOS SECRETARÍA DE SEGURIDAD PÚBLICA</t>
  </si>
  <si>
    <t>INGRESOS PROPIOS SECRETARÍA DE CULTURA</t>
  </si>
  <si>
    <t>INGRESOS POR FINANCIAMIENTO</t>
  </si>
  <si>
    <t>REFINANCIAMIENTO Y/O EMPRÉSTITO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</si>
</sst>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top"/>
    </xf>
    <xf numFmtId="43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4" borderId="3" xfId="0" applyFont="1" applyFill="1" applyBorder="1" applyAlignment="1">
      <alignment vertical="center" wrapText="1"/>
    </xf>
    <xf numFmtId="43" fontId="6" fillId="4" borderId="3" xfId="1" applyFont="1" applyFill="1" applyBorder="1" applyAlignment="1">
      <alignment vertical="center"/>
    </xf>
    <xf numFmtId="43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43" fontId="8" fillId="0" borderId="3" xfId="1" applyFont="1" applyBorder="1" applyAlignment="1">
      <alignment vertical="center"/>
    </xf>
    <xf numFmtId="43" fontId="8" fillId="0" borderId="3" xfId="1" applyFont="1" applyFill="1" applyBorder="1" applyAlignment="1">
      <alignment vertical="center"/>
    </xf>
    <xf numFmtId="43" fontId="8" fillId="0" borderId="3" xfId="0" applyNumberFormat="1" applyFont="1" applyBorder="1" applyAlignment="1">
      <alignment vertical="center"/>
    </xf>
    <xf numFmtId="43" fontId="2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9" fillId="5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6" fillId="4" borderId="2" xfId="0" applyFont="1" applyFill="1" applyBorder="1" applyAlignment="1">
      <alignment vertical="center" wrapText="1"/>
    </xf>
    <xf numFmtId="43" fontId="2" fillId="0" borderId="3" xfId="1" applyFont="1" applyFill="1" applyBorder="1" applyAlignment="1">
      <alignment vertical="center"/>
    </xf>
    <xf numFmtId="0" fontId="11" fillId="4" borderId="3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43" fontId="6" fillId="3" borderId="1" xfId="0" applyNumberFormat="1" applyFont="1" applyFill="1" applyBorder="1" applyAlignment="1">
      <alignment horizontal="center" vertical="center" wrapText="1"/>
    </xf>
    <xf numFmtId="43" fontId="6" fillId="3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169334</xdr:colOff>
      <xdr:row>0</xdr:row>
      <xdr:rowOff>61576</xdr:rowOff>
    </xdr:from>
    <xdr:to>
      <xdr:col>0</xdr:col>
      <xdr:colOff>774257</xdr:colOff>
      <xdr:row>4</xdr:row>
      <xdr:rowOff>63299</xdr:rowOff>
    </xdr:to>
    <xdr:pic>
      <xdr:nvPicPr>
        <xdr:cNvPr id="2" name="Picture 1025" descr="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9334" y="215515"/>
          <a:ext cx="604923" cy="617481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D366"/>
  <sheetViews>
    <sheetView showGridLines="0" tabSelected="1" zoomScale="99" zoomScaleNormal="99" workbookViewId="0">
      <selection activeCell="D7" sqref="A7:XFD319"/>
    </sheetView>
  </sheetViews>
  <sheetFormatPr defaultColWidth="11.42578125" defaultRowHeight="12"/>
  <cols>
    <col min="1" max="1" width="64.85546875" style="13" customWidth="1"/>
    <col min="2" max="2" width="20.42578125" style="7" bestFit="1" customWidth="1"/>
    <col min="3" max="3" width="15.28515625" style="8" customWidth="1"/>
    <col min="4" max="210" width="11.5703125" style="4"/>
    <col min="211" max="211" width="11" style="4" customWidth="1"/>
    <col min="212" max="212" width="18.5703125" style="4" customWidth="1"/>
    <col min="213" max="213" width="4.42578125" style="4" customWidth="1"/>
    <col min="214" max="214" width="71.28515625" style="4" customWidth="1"/>
    <col min="215" max="215" width="19.140625" style="4" customWidth="1"/>
    <col min="216" max="216" width="20.140625" style="4" bestFit="1" customWidth="1"/>
    <col min="217" max="217" width="18.5703125" style="4" bestFit="1" customWidth="1"/>
    <col min="218" max="218" width="17" style="4" bestFit="1" customWidth="1"/>
    <col min="219" max="219" width="17.5703125" style="4" bestFit="1" customWidth="1"/>
    <col min="220" max="466" width="11.5703125" style="4"/>
    <col min="467" max="467" width="11" style="4" customWidth="1"/>
    <col min="468" max="468" width="18.5703125" style="4" customWidth="1"/>
    <col min="469" max="469" width="4.42578125" style="4" customWidth="1"/>
    <col min="470" max="470" width="71.28515625" style="4" customWidth="1"/>
    <col min="471" max="471" width="19.140625" style="4" customWidth="1"/>
    <col min="472" max="472" width="20.140625" style="4" bestFit="1" customWidth="1"/>
    <col min="473" max="473" width="18.5703125" style="4" bestFit="1" customWidth="1"/>
    <col min="474" max="474" width="17" style="4" bestFit="1" customWidth="1"/>
    <col min="475" max="475" width="17.5703125" style="4" bestFit="1" customWidth="1"/>
    <col min="476" max="722" width="11.5703125" style="4"/>
    <col min="723" max="723" width="11" style="4" customWidth="1"/>
    <col min="724" max="724" width="18.5703125" style="4" customWidth="1"/>
    <col min="725" max="725" width="4.42578125" style="4" customWidth="1"/>
    <col min="726" max="726" width="71.28515625" style="4" customWidth="1"/>
    <col min="727" max="727" width="19.140625" style="4" customWidth="1"/>
    <col min="728" max="728" width="20.140625" style="4" bestFit="1" customWidth="1"/>
    <col min="729" max="729" width="18.5703125" style="4" bestFit="1" customWidth="1"/>
    <col min="730" max="730" width="17" style="4" bestFit="1" customWidth="1"/>
    <col min="731" max="731" width="17.5703125" style="4" bestFit="1" customWidth="1"/>
    <col min="732" max="978" width="11.5703125" style="4"/>
    <col min="979" max="979" width="11" style="4" customWidth="1"/>
    <col min="980" max="980" width="18.5703125" style="4" customWidth="1"/>
    <col min="981" max="981" width="4.42578125" style="4" customWidth="1"/>
    <col min="982" max="982" width="71.28515625" style="4" customWidth="1"/>
    <col min="983" max="983" width="19.140625" style="4" customWidth="1"/>
    <col min="984" max="984" width="20.140625" style="4" bestFit="1" customWidth="1"/>
    <col min="985" max="985" width="18.5703125" style="4" bestFit="1" customWidth="1"/>
    <col min="986" max="986" width="17" style="4" bestFit="1" customWidth="1"/>
    <col min="987" max="987" width="17.5703125" style="4" bestFit="1" customWidth="1"/>
    <col min="988" max="1234" width="11.5703125" style="4"/>
    <col min="1235" max="1235" width="11" style="4" customWidth="1"/>
    <col min="1236" max="1236" width="18.5703125" style="4" customWidth="1"/>
    <col min="1237" max="1237" width="4.42578125" style="4" customWidth="1"/>
    <col min="1238" max="1238" width="71.28515625" style="4" customWidth="1"/>
    <col min="1239" max="1239" width="19.140625" style="4" customWidth="1"/>
    <col min="1240" max="1240" width="20.140625" style="4" bestFit="1" customWidth="1"/>
    <col min="1241" max="1241" width="18.5703125" style="4" bestFit="1" customWidth="1"/>
    <col min="1242" max="1242" width="17" style="4" bestFit="1" customWidth="1"/>
    <col min="1243" max="1243" width="17.5703125" style="4" bestFit="1" customWidth="1"/>
    <col min="1244" max="1490" width="11.5703125" style="4"/>
    <col min="1491" max="1491" width="11" style="4" customWidth="1"/>
    <col min="1492" max="1492" width="18.5703125" style="4" customWidth="1"/>
    <col min="1493" max="1493" width="4.42578125" style="4" customWidth="1"/>
    <col min="1494" max="1494" width="71.28515625" style="4" customWidth="1"/>
    <col min="1495" max="1495" width="19.140625" style="4" customWidth="1"/>
    <col min="1496" max="1496" width="20.140625" style="4" bestFit="1" customWidth="1"/>
    <col min="1497" max="1497" width="18.5703125" style="4" bestFit="1" customWidth="1"/>
    <col min="1498" max="1498" width="17" style="4" bestFit="1" customWidth="1"/>
    <col min="1499" max="1499" width="17.5703125" style="4" bestFit="1" customWidth="1"/>
    <col min="1500" max="1746" width="11.5703125" style="4"/>
    <col min="1747" max="1747" width="11" style="4" customWidth="1"/>
    <col min="1748" max="1748" width="18.5703125" style="4" customWidth="1"/>
    <col min="1749" max="1749" width="4.42578125" style="4" customWidth="1"/>
    <col min="1750" max="1750" width="71.28515625" style="4" customWidth="1"/>
    <col min="1751" max="1751" width="19.140625" style="4" customWidth="1"/>
    <col min="1752" max="1752" width="20.140625" style="4" bestFit="1" customWidth="1"/>
    <col min="1753" max="1753" width="18.5703125" style="4" bestFit="1" customWidth="1"/>
    <col min="1754" max="1754" width="17" style="4" bestFit="1" customWidth="1"/>
    <col min="1755" max="1755" width="17.5703125" style="4" bestFit="1" customWidth="1"/>
    <col min="1756" max="2002" width="11.5703125" style="4"/>
    <col min="2003" max="2003" width="11" style="4" customWidth="1"/>
    <col min="2004" max="2004" width="18.5703125" style="4" customWidth="1"/>
    <col min="2005" max="2005" width="4.42578125" style="4" customWidth="1"/>
    <col min="2006" max="2006" width="71.28515625" style="4" customWidth="1"/>
    <col min="2007" max="2007" width="19.140625" style="4" customWidth="1"/>
    <col min="2008" max="2008" width="20.140625" style="4" bestFit="1" customWidth="1"/>
    <col min="2009" max="2009" width="18.5703125" style="4" bestFit="1" customWidth="1"/>
    <col min="2010" max="2010" width="17" style="4" bestFit="1" customWidth="1"/>
    <col min="2011" max="2011" width="17.5703125" style="4" bestFit="1" customWidth="1"/>
    <col min="2012" max="2258" width="11.5703125" style="4"/>
    <col min="2259" max="2259" width="11" style="4" customWidth="1"/>
    <col min="2260" max="2260" width="18.5703125" style="4" customWidth="1"/>
    <col min="2261" max="2261" width="4.42578125" style="4" customWidth="1"/>
    <col min="2262" max="2262" width="71.28515625" style="4" customWidth="1"/>
    <col min="2263" max="2263" width="19.140625" style="4" customWidth="1"/>
    <col min="2264" max="2264" width="20.140625" style="4" bestFit="1" customWidth="1"/>
    <col min="2265" max="2265" width="18.5703125" style="4" bestFit="1" customWidth="1"/>
    <col min="2266" max="2266" width="17" style="4" bestFit="1" customWidth="1"/>
    <col min="2267" max="2267" width="17.5703125" style="4" bestFit="1" customWidth="1"/>
    <col min="2268" max="2514" width="11.5703125" style="4"/>
    <col min="2515" max="2515" width="11" style="4" customWidth="1"/>
    <col min="2516" max="2516" width="18.5703125" style="4" customWidth="1"/>
    <col min="2517" max="2517" width="4.42578125" style="4" customWidth="1"/>
    <col min="2518" max="2518" width="71.28515625" style="4" customWidth="1"/>
    <col min="2519" max="2519" width="19.140625" style="4" customWidth="1"/>
    <col min="2520" max="2520" width="20.140625" style="4" bestFit="1" customWidth="1"/>
    <col min="2521" max="2521" width="18.5703125" style="4" bestFit="1" customWidth="1"/>
    <col min="2522" max="2522" width="17" style="4" bestFit="1" customWidth="1"/>
    <col min="2523" max="2523" width="17.5703125" style="4" bestFit="1" customWidth="1"/>
    <col min="2524" max="2770" width="11.5703125" style="4"/>
    <col min="2771" max="2771" width="11" style="4" customWidth="1"/>
    <col min="2772" max="2772" width="18.5703125" style="4" customWidth="1"/>
    <col min="2773" max="2773" width="4.42578125" style="4" customWidth="1"/>
    <col min="2774" max="2774" width="71.28515625" style="4" customWidth="1"/>
    <col min="2775" max="2775" width="19.140625" style="4" customWidth="1"/>
    <col min="2776" max="2776" width="20.140625" style="4" bestFit="1" customWidth="1"/>
    <col min="2777" max="2777" width="18.5703125" style="4" bestFit="1" customWidth="1"/>
    <col min="2778" max="2778" width="17" style="4" bestFit="1" customWidth="1"/>
    <col min="2779" max="2779" width="17.5703125" style="4" bestFit="1" customWidth="1"/>
    <col min="2780" max="3026" width="11.5703125" style="4"/>
    <col min="3027" max="3027" width="11" style="4" customWidth="1"/>
    <col min="3028" max="3028" width="18.5703125" style="4" customWidth="1"/>
    <col min="3029" max="3029" width="4.42578125" style="4" customWidth="1"/>
    <col min="3030" max="3030" width="71.28515625" style="4" customWidth="1"/>
    <col min="3031" max="3031" width="19.140625" style="4" customWidth="1"/>
    <col min="3032" max="3032" width="20.140625" style="4" bestFit="1" customWidth="1"/>
    <col min="3033" max="3033" width="18.5703125" style="4" bestFit="1" customWidth="1"/>
    <col min="3034" max="3034" width="17" style="4" bestFit="1" customWidth="1"/>
    <col min="3035" max="3035" width="17.5703125" style="4" bestFit="1" customWidth="1"/>
    <col min="3036" max="3282" width="11.5703125" style="4"/>
    <col min="3283" max="3283" width="11" style="4" customWidth="1"/>
    <col min="3284" max="3284" width="18.5703125" style="4" customWidth="1"/>
    <col min="3285" max="3285" width="4.42578125" style="4" customWidth="1"/>
    <col min="3286" max="3286" width="71.28515625" style="4" customWidth="1"/>
    <col min="3287" max="3287" width="19.140625" style="4" customWidth="1"/>
    <col min="3288" max="3288" width="20.140625" style="4" bestFit="1" customWidth="1"/>
    <col min="3289" max="3289" width="18.5703125" style="4" bestFit="1" customWidth="1"/>
    <col min="3290" max="3290" width="17" style="4" bestFit="1" customWidth="1"/>
    <col min="3291" max="3291" width="17.5703125" style="4" bestFit="1" customWidth="1"/>
    <col min="3292" max="3538" width="11.5703125" style="4"/>
    <col min="3539" max="3539" width="11" style="4" customWidth="1"/>
    <col min="3540" max="3540" width="18.5703125" style="4" customWidth="1"/>
    <col min="3541" max="3541" width="4.42578125" style="4" customWidth="1"/>
    <col min="3542" max="3542" width="71.28515625" style="4" customWidth="1"/>
    <col min="3543" max="3543" width="19.140625" style="4" customWidth="1"/>
    <col min="3544" max="3544" width="20.140625" style="4" bestFit="1" customWidth="1"/>
    <col min="3545" max="3545" width="18.5703125" style="4" bestFit="1" customWidth="1"/>
    <col min="3546" max="3546" width="17" style="4" bestFit="1" customWidth="1"/>
    <col min="3547" max="3547" width="17.5703125" style="4" bestFit="1" customWidth="1"/>
    <col min="3548" max="3794" width="11.5703125" style="4"/>
    <col min="3795" max="3795" width="11" style="4" customWidth="1"/>
    <col min="3796" max="3796" width="18.5703125" style="4" customWidth="1"/>
    <col min="3797" max="3797" width="4.42578125" style="4" customWidth="1"/>
    <col min="3798" max="3798" width="71.28515625" style="4" customWidth="1"/>
    <col min="3799" max="3799" width="19.140625" style="4" customWidth="1"/>
    <col min="3800" max="3800" width="20.140625" style="4" bestFit="1" customWidth="1"/>
    <col min="3801" max="3801" width="18.5703125" style="4" bestFit="1" customWidth="1"/>
    <col min="3802" max="3802" width="17" style="4" bestFit="1" customWidth="1"/>
    <col min="3803" max="3803" width="17.5703125" style="4" bestFit="1" customWidth="1"/>
    <col min="3804" max="4050" width="11.5703125" style="4"/>
    <col min="4051" max="4051" width="11" style="4" customWidth="1"/>
    <col min="4052" max="4052" width="18.5703125" style="4" customWidth="1"/>
    <col min="4053" max="4053" width="4.42578125" style="4" customWidth="1"/>
    <col min="4054" max="4054" width="71.28515625" style="4" customWidth="1"/>
    <col min="4055" max="4055" width="19.140625" style="4" customWidth="1"/>
    <col min="4056" max="4056" width="20.140625" style="4" bestFit="1" customWidth="1"/>
    <col min="4057" max="4057" width="18.5703125" style="4" bestFit="1" customWidth="1"/>
    <col min="4058" max="4058" width="17" style="4" bestFit="1" customWidth="1"/>
    <col min="4059" max="4059" width="17.5703125" style="4" bestFit="1" customWidth="1"/>
    <col min="4060" max="4306" width="11.5703125" style="4"/>
    <col min="4307" max="4307" width="11" style="4" customWidth="1"/>
    <col min="4308" max="4308" width="18.5703125" style="4" customWidth="1"/>
    <col min="4309" max="4309" width="4.42578125" style="4" customWidth="1"/>
    <col min="4310" max="4310" width="71.28515625" style="4" customWidth="1"/>
    <col min="4311" max="4311" width="19.140625" style="4" customWidth="1"/>
    <col min="4312" max="4312" width="20.140625" style="4" bestFit="1" customWidth="1"/>
    <col min="4313" max="4313" width="18.5703125" style="4" bestFit="1" customWidth="1"/>
    <col min="4314" max="4314" width="17" style="4" bestFit="1" customWidth="1"/>
    <col min="4315" max="4315" width="17.5703125" style="4" bestFit="1" customWidth="1"/>
    <col min="4316" max="4562" width="11.5703125" style="4"/>
    <col min="4563" max="4563" width="11" style="4" customWidth="1"/>
    <col min="4564" max="4564" width="18.5703125" style="4" customWidth="1"/>
    <col min="4565" max="4565" width="4.42578125" style="4" customWidth="1"/>
    <col min="4566" max="4566" width="71.28515625" style="4" customWidth="1"/>
    <col min="4567" max="4567" width="19.140625" style="4" customWidth="1"/>
    <col min="4568" max="4568" width="20.140625" style="4" bestFit="1" customWidth="1"/>
    <col min="4569" max="4569" width="18.5703125" style="4" bestFit="1" customWidth="1"/>
    <col min="4570" max="4570" width="17" style="4" bestFit="1" customWidth="1"/>
    <col min="4571" max="4571" width="17.5703125" style="4" bestFit="1" customWidth="1"/>
    <col min="4572" max="4818" width="11.5703125" style="4"/>
    <col min="4819" max="4819" width="11" style="4" customWidth="1"/>
    <col min="4820" max="4820" width="18.5703125" style="4" customWidth="1"/>
    <col min="4821" max="4821" width="4.42578125" style="4" customWidth="1"/>
    <col min="4822" max="4822" width="71.28515625" style="4" customWidth="1"/>
    <col min="4823" max="4823" width="19.140625" style="4" customWidth="1"/>
    <col min="4824" max="4824" width="20.140625" style="4" bestFit="1" customWidth="1"/>
    <col min="4825" max="4825" width="18.5703125" style="4" bestFit="1" customWidth="1"/>
    <col min="4826" max="4826" width="17" style="4" bestFit="1" customWidth="1"/>
    <col min="4827" max="4827" width="17.5703125" style="4" bestFit="1" customWidth="1"/>
    <col min="4828" max="5074" width="11.5703125" style="4"/>
    <col min="5075" max="5075" width="11" style="4" customWidth="1"/>
    <col min="5076" max="5076" width="18.5703125" style="4" customWidth="1"/>
    <col min="5077" max="5077" width="4.42578125" style="4" customWidth="1"/>
    <col min="5078" max="5078" width="71.28515625" style="4" customWidth="1"/>
    <col min="5079" max="5079" width="19.140625" style="4" customWidth="1"/>
    <col min="5080" max="5080" width="20.140625" style="4" bestFit="1" customWidth="1"/>
    <col min="5081" max="5081" width="18.5703125" style="4" bestFit="1" customWidth="1"/>
    <col min="5082" max="5082" width="17" style="4" bestFit="1" customWidth="1"/>
    <col min="5083" max="5083" width="17.5703125" style="4" bestFit="1" customWidth="1"/>
    <col min="5084" max="5330" width="11.5703125" style="4"/>
    <col min="5331" max="5331" width="11" style="4" customWidth="1"/>
    <col min="5332" max="5332" width="18.5703125" style="4" customWidth="1"/>
    <col min="5333" max="5333" width="4.42578125" style="4" customWidth="1"/>
    <col min="5334" max="5334" width="71.28515625" style="4" customWidth="1"/>
    <col min="5335" max="5335" width="19.140625" style="4" customWidth="1"/>
    <col min="5336" max="5336" width="20.140625" style="4" bestFit="1" customWidth="1"/>
    <col min="5337" max="5337" width="18.5703125" style="4" bestFit="1" customWidth="1"/>
    <col min="5338" max="5338" width="17" style="4" bestFit="1" customWidth="1"/>
    <col min="5339" max="5339" width="17.5703125" style="4" bestFit="1" customWidth="1"/>
    <col min="5340" max="5586" width="11.5703125" style="4"/>
    <col min="5587" max="5587" width="11" style="4" customWidth="1"/>
    <col min="5588" max="5588" width="18.5703125" style="4" customWidth="1"/>
    <col min="5589" max="5589" width="4.42578125" style="4" customWidth="1"/>
    <col min="5590" max="5590" width="71.28515625" style="4" customWidth="1"/>
    <col min="5591" max="5591" width="19.140625" style="4" customWidth="1"/>
    <col min="5592" max="5592" width="20.140625" style="4" bestFit="1" customWidth="1"/>
    <col min="5593" max="5593" width="18.5703125" style="4" bestFit="1" customWidth="1"/>
    <col min="5594" max="5594" width="17" style="4" bestFit="1" customWidth="1"/>
    <col min="5595" max="5595" width="17.5703125" style="4" bestFit="1" customWidth="1"/>
    <col min="5596" max="5842" width="11.5703125" style="4"/>
    <col min="5843" max="5843" width="11" style="4" customWidth="1"/>
    <col min="5844" max="5844" width="18.5703125" style="4" customWidth="1"/>
    <col min="5845" max="5845" width="4.42578125" style="4" customWidth="1"/>
    <col min="5846" max="5846" width="71.28515625" style="4" customWidth="1"/>
    <col min="5847" max="5847" width="19.140625" style="4" customWidth="1"/>
    <col min="5848" max="5848" width="20.140625" style="4" bestFit="1" customWidth="1"/>
    <col min="5849" max="5849" width="18.5703125" style="4" bestFit="1" customWidth="1"/>
    <col min="5850" max="5850" width="17" style="4" bestFit="1" customWidth="1"/>
    <col min="5851" max="5851" width="17.5703125" style="4" bestFit="1" customWidth="1"/>
    <col min="5852" max="6098" width="11.5703125" style="4"/>
    <col min="6099" max="6099" width="11" style="4" customWidth="1"/>
    <col min="6100" max="6100" width="18.5703125" style="4" customWidth="1"/>
    <col min="6101" max="6101" width="4.42578125" style="4" customWidth="1"/>
    <col min="6102" max="6102" width="71.28515625" style="4" customWidth="1"/>
    <col min="6103" max="6103" width="19.140625" style="4" customWidth="1"/>
    <col min="6104" max="6104" width="20.140625" style="4" bestFit="1" customWidth="1"/>
    <col min="6105" max="6105" width="18.5703125" style="4" bestFit="1" customWidth="1"/>
    <col min="6106" max="6106" width="17" style="4" bestFit="1" customWidth="1"/>
    <col min="6107" max="6107" width="17.5703125" style="4" bestFit="1" customWidth="1"/>
    <col min="6108" max="6354" width="11.5703125" style="4"/>
    <col min="6355" max="6355" width="11" style="4" customWidth="1"/>
    <col min="6356" max="6356" width="18.5703125" style="4" customWidth="1"/>
    <col min="6357" max="6357" width="4.42578125" style="4" customWidth="1"/>
    <col min="6358" max="6358" width="71.28515625" style="4" customWidth="1"/>
    <col min="6359" max="6359" width="19.140625" style="4" customWidth="1"/>
    <col min="6360" max="6360" width="20.140625" style="4" bestFit="1" customWidth="1"/>
    <col min="6361" max="6361" width="18.5703125" style="4" bestFit="1" customWidth="1"/>
    <col min="6362" max="6362" width="17" style="4" bestFit="1" customWidth="1"/>
    <col min="6363" max="6363" width="17.5703125" style="4" bestFit="1" customWidth="1"/>
    <col min="6364" max="6610" width="11.5703125" style="4"/>
    <col min="6611" max="6611" width="11" style="4" customWidth="1"/>
    <col min="6612" max="6612" width="18.5703125" style="4" customWidth="1"/>
    <col min="6613" max="6613" width="4.42578125" style="4" customWidth="1"/>
    <col min="6614" max="6614" width="71.28515625" style="4" customWidth="1"/>
    <col min="6615" max="6615" width="19.140625" style="4" customWidth="1"/>
    <col min="6616" max="6616" width="20.140625" style="4" bestFit="1" customWidth="1"/>
    <col min="6617" max="6617" width="18.5703125" style="4" bestFit="1" customWidth="1"/>
    <col min="6618" max="6618" width="17" style="4" bestFit="1" customWidth="1"/>
    <col min="6619" max="6619" width="17.5703125" style="4" bestFit="1" customWidth="1"/>
    <col min="6620" max="6866" width="11.5703125" style="4"/>
    <col min="6867" max="6867" width="11" style="4" customWidth="1"/>
    <col min="6868" max="6868" width="18.5703125" style="4" customWidth="1"/>
    <col min="6869" max="6869" width="4.42578125" style="4" customWidth="1"/>
    <col min="6870" max="6870" width="71.28515625" style="4" customWidth="1"/>
    <col min="6871" max="6871" width="19.140625" style="4" customWidth="1"/>
    <col min="6872" max="6872" width="20.140625" style="4" bestFit="1" customWidth="1"/>
    <col min="6873" max="6873" width="18.5703125" style="4" bestFit="1" customWidth="1"/>
    <col min="6874" max="6874" width="17" style="4" bestFit="1" customWidth="1"/>
    <col min="6875" max="6875" width="17.5703125" style="4" bestFit="1" customWidth="1"/>
    <col min="6876" max="7122" width="11.5703125" style="4"/>
    <col min="7123" max="7123" width="11" style="4" customWidth="1"/>
    <col min="7124" max="7124" width="18.5703125" style="4" customWidth="1"/>
    <col min="7125" max="7125" width="4.42578125" style="4" customWidth="1"/>
    <col min="7126" max="7126" width="71.28515625" style="4" customWidth="1"/>
    <col min="7127" max="7127" width="19.140625" style="4" customWidth="1"/>
    <col min="7128" max="7128" width="20.140625" style="4" bestFit="1" customWidth="1"/>
    <col min="7129" max="7129" width="18.5703125" style="4" bestFit="1" customWidth="1"/>
    <col min="7130" max="7130" width="17" style="4" bestFit="1" customWidth="1"/>
    <col min="7131" max="7131" width="17.5703125" style="4" bestFit="1" customWidth="1"/>
    <col min="7132" max="7378" width="11.5703125" style="4"/>
    <col min="7379" max="7379" width="11" style="4" customWidth="1"/>
    <col min="7380" max="7380" width="18.5703125" style="4" customWidth="1"/>
    <col min="7381" max="7381" width="4.42578125" style="4" customWidth="1"/>
    <col min="7382" max="7382" width="71.28515625" style="4" customWidth="1"/>
    <col min="7383" max="7383" width="19.140625" style="4" customWidth="1"/>
    <col min="7384" max="7384" width="20.140625" style="4" bestFit="1" customWidth="1"/>
    <col min="7385" max="7385" width="18.5703125" style="4" bestFit="1" customWidth="1"/>
    <col min="7386" max="7386" width="17" style="4" bestFit="1" customWidth="1"/>
    <col min="7387" max="7387" width="17.5703125" style="4" bestFit="1" customWidth="1"/>
    <col min="7388" max="7634" width="11.5703125" style="4"/>
    <col min="7635" max="7635" width="11" style="4" customWidth="1"/>
    <col min="7636" max="7636" width="18.5703125" style="4" customWidth="1"/>
    <col min="7637" max="7637" width="4.42578125" style="4" customWidth="1"/>
    <col min="7638" max="7638" width="71.28515625" style="4" customWidth="1"/>
    <col min="7639" max="7639" width="19.140625" style="4" customWidth="1"/>
    <col min="7640" max="7640" width="20.140625" style="4" bestFit="1" customWidth="1"/>
    <col min="7641" max="7641" width="18.5703125" style="4" bestFit="1" customWidth="1"/>
    <col min="7642" max="7642" width="17" style="4" bestFit="1" customWidth="1"/>
    <col min="7643" max="7643" width="17.5703125" style="4" bestFit="1" customWidth="1"/>
    <col min="7644" max="7890" width="11.5703125" style="4"/>
    <col min="7891" max="7891" width="11" style="4" customWidth="1"/>
    <col min="7892" max="7892" width="18.5703125" style="4" customWidth="1"/>
    <col min="7893" max="7893" width="4.42578125" style="4" customWidth="1"/>
    <col min="7894" max="7894" width="71.28515625" style="4" customWidth="1"/>
    <col min="7895" max="7895" width="19.140625" style="4" customWidth="1"/>
    <col min="7896" max="7896" width="20.140625" style="4" bestFit="1" customWidth="1"/>
    <col min="7897" max="7897" width="18.5703125" style="4" bestFit="1" customWidth="1"/>
    <col min="7898" max="7898" width="17" style="4" bestFit="1" customWidth="1"/>
    <col min="7899" max="7899" width="17.5703125" style="4" bestFit="1" customWidth="1"/>
    <col min="7900" max="8146" width="11.5703125" style="4"/>
    <col min="8147" max="8147" width="11" style="4" customWidth="1"/>
    <col min="8148" max="8148" width="18.5703125" style="4" customWidth="1"/>
    <col min="8149" max="8149" width="4.42578125" style="4" customWidth="1"/>
    <col min="8150" max="8150" width="71.28515625" style="4" customWidth="1"/>
    <col min="8151" max="8151" width="19.140625" style="4" customWidth="1"/>
    <col min="8152" max="8152" width="20.140625" style="4" bestFit="1" customWidth="1"/>
    <col min="8153" max="8153" width="18.5703125" style="4" bestFit="1" customWidth="1"/>
    <col min="8154" max="8154" width="17" style="4" bestFit="1" customWidth="1"/>
    <col min="8155" max="8155" width="17.5703125" style="4" bestFit="1" customWidth="1"/>
    <col min="8156" max="8402" width="11.5703125" style="4"/>
    <col min="8403" max="8403" width="11" style="4" customWidth="1"/>
    <col min="8404" max="8404" width="18.5703125" style="4" customWidth="1"/>
    <col min="8405" max="8405" width="4.42578125" style="4" customWidth="1"/>
    <col min="8406" max="8406" width="71.28515625" style="4" customWidth="1"/>
    <col min="8407" max="8407" width="19.140625" style="4" customWidth="1"/>
    <col min="8408" max="8408" width="20.140625" style="4" bestFit="1" customWidth="1"/>
    <col min="8409" max="8409" width="18.5703125" style="4" bestFit="1" customWidth="1"/>
    <col min="8410" max="8410" width="17" style="4" bestFit="1" customWidth="1"/>
    <col min="8411" max="8411" width="17.5703125" style="4" bestFit="1" customWidth="1"/>
    <col min="8412" max="8658" width="11.5703125" style="4"/>
    <col min="8659" max="8659" width="11" style="4" customWidth="1"/>
    <col min="8660" max="8660" width="18.5703125" style="4" customWidth="1"/>
    <col min="8661" max="8661" width="4.42578125" style="4" customWidth="1"/>
    <col min="8662" max="8662" width="71.28515625" style="4" customWidth="1"/>
    <col min="8663" max="8663" width="19.140625" style="4" customWidth="1"/>
    <col min="8664" max="8664" width="20.140625" style="4" bestFit="1" customWidth="1"/>
    <col min="8665" max="8665" width="18.5703125" style="4" bestFit="1" customWidth="1"/>
    <col min="8666" max="8666" width="17" style="4" bestFit="1" customWidth="1"/>
    <col min="8667" max="8667" width="17.5703125" style="4" bestFit="1" customWidth="1"/>
    <col min="8668" max="8914" width="11.5703125" style="4"/>
    <col min="8915" max="8915" width="11" style="4" customWidth="1"/>
    <col min="8916" max="8916" width="18.5703125" style="4" customWidth="1"/>
    <col min="8917" max="8917" width="4.42578125" style="4" customWidth="1"/>
    <col min="8918" max="8918" width="71.28515625" style="4" customWidth="1"/>
    <col min="8919" max="8919" width="19.140625" style="4" customWidth="1"/>
    <col min="8920" max="8920" width="20.140625" style="4" bestFit="1" customWidth="1"/>
    <col min="8921" max="8921" width="18.5703125" style="4" bestFit="1" customWidth="1"/>
    <col min="8922" max="8922" width="17" style="4" bestFit="1" customWidth="1"/>
    <col min="8923" max="8923" width="17.5703125" style="4" bestFit="1" customWidth="1"/>
    <col min="8924" max="9170" width="11.5703125" style="4"/>
    <col min="9171" max="9171" width="11" style="4" customWidth="1"/>
    <col min="9172" max="9172" width="18.5703125" style="4" customWidth="1"/>
    <col min="9173" max="9173" width="4.42578125" style="4" customWidth="1"/>
    <col min="9174" max="9174" width="71.28515625" style="4" customWidth="1"/>
    <col min="9175" max="9175" width="19.140625" style="4" customWidth="1"/>
    <col min="9176" max="9176" width="20.140625" style="4" bestFit="1" customWidth="1"/>
    <col min="9177" max="9177" width="18.5703125" style="4" bestFit="1" customWidth="1"/>
    <col min="9178" max="9178" width="17" style="4" bestFit="1" customWidth="1"/>
    <col min="9179" max="9179" width="17.5703125" style="4" bestFit="1" customWidth="1"/>
    <col min="9180" max="9426" width="11.5703125" style="4"/>
    <col min="9427" max="9427" width="11" style="4" customWidth="1"/>
    <col min="9428" max="9428" width="18.5703125" style="4" customWidth="1"/>
    <col min="9429" max="9429" width="4.42578125" style="4" customWidth="1"/>
    <col min="9430" max="9430" width="71.28515625" style="4" customWidth="1"/>
    <col min="9431" max="9431" width="19.140625" style="4" customWidth="1"/>
    <col min="9432" max="9432" width="20.140625" style="4" bestFit="1" customWidth="1"/>
    <col min="9433" max="9433" width="18.5703125" style="4" bestFit="1" customWidth="1"/>
    <col min="9434" max="9434" width="17" style="4" bestFit="1" customWidth="1"/>
    <col min="9435" max="9435" width="17.5703125" style="4" bestFit="1" customWidth="1"/>
    <col min="9436" max="9682" width="11.5703125" style="4"/>
    <col min="9683" max="9683" width="11" style="4" customWidth="1"/>
    <col min="9684" max="9684" width="18.5703125" style="4" customWidth="1"/>
    <col min="9685" max="9685" width="4.42578125" style="4" customWidth="1"/>
    <col min="9686" max="9686" width="71.28515625" style="4" customWidth="1"/>
    <col min="9687" max="9687" width="19.140625" style="4" customWidth="1"/>
    <col min="9688" max="9688" width="20.140625" style="4" bestFit="1" customWidth="1"/>
    <col min="9689" max="9689" width="18.5703125" style="4" bestFit="1" customWidth="1"/>
    <col min="9690" max="9690" width="17" style="4" bestFit="1" customWidth="1"/>
    <col min="9691" max="9691" width="17.5703125" style="4" bestFit="1" customWidth="1"/>
    <col min="9692" max="9938" width="11.5703125" style="4"/>
    <col min="9939" max="9939" width="11" style="4" customWidth="1"/>
    <col min="9940" max="9940" width="18.5703125" style="4" customWidth="1"/>
    <col min="9941" max="9941" width="4.42578125" style="4" customWidth="1"/>
    <col min="9942" max="9942" width="71.28515625" style="4" customWidth="1"/>
    <col min="9943" max="9943" width="19.140625" style="4" customWidth="1"/>
    <col min="9944" max="9944" width="20.140625" style="4" bestFit="1" customWidth="1"/>
    <col min="9945" max="9945" width="18.5703125" style="4" bestFit="1" customWidth="1"/>
    <col min="9946" max="9946" width="17" style="4" bestFit="1" customWidth="1"/>
    <col min="9947" max="9947" width="17.5703125" style="4" bestFit="1" customWidth="1"/>
    <col min="9948" max="10194" width="11.5703125" style="4"/>
    <col min="10195" max="10195" width="11" style="4" customWidth="1"/>
    <col min="10196" max="10196" width="18.5703125" style="4" customWidth="1"/>
    <col min="10197" max="10197" width="4.42578125" style="4" customWidth="1"/>
    <col min="10198" max="10198" width="71.28515625" style="4" customWidth="1"/>
    <col min="10199" max="10199" width="19.140625" style="4" customWidth="1"/>
    <col min="10200" max="10200" width="20.140625" style="4" bestFit="1" customWidth="1"/>
    <col min="10201" max="10201" width="18.5703125" style="4" bestFit="1" customWidth="1"/>
    <col min="10202" max="10202" width="17" style="4" bestFit="1" customWidth="1"/>
    <col min="10203" max="10203" width="17.5703125" style="4" bestFit="1" customWidth="1"/>
    <col min="10204" max="10450" width="11.5703125" style="4"/>
    <col min="10451" max="10451" width="11" style="4" customWidth="1"/>
    <col min="10452" max="10452" width="18.5703125" style="4" customWidth="1"/>
    <col min="10453" max="10453" width="4.42578125" style="4" customWidth="1"/>
    <col min="10454" max="10454" width="71.28515625" style="4" customWidth="1"/>
    <col min="10455" max="10455" width="19.140625" style="4" customWidth="1"/>
    <col min="10456" max="10456" width="20.140625" style="4" bestFit="1" customWidth="1"/>
    <col min="10457" max="10457" width="18.5703125" style="4" bestFit="1" customWidth="1"/>
    <col min="10458" max="10458" width="17" style="4" bestFit="1" customWidth="1"/>
    <col min="10459" max="10459" width="17.5703125" style="4" bestFit="1" customWidth="1"/>
    <col min="10460" max="10706" width="11.5703125" style="4"/>
    <col min="10707" max="10707" width="11" style="4" customWidth="1"/>
    <col min="10708" max="10708" width="18.5703125" style="4" customWidth="1"/>
    <col min="10709" max="10709" width="4.42578125" style="4" customWidth="1"/>
    <col min="10710" max="10710" width="71.28515625" style="4" customWidth="1"/>
    <col min="10711" max="10711" width="19.140625" style="4" customWidth="1"/>
    <col min="10712" max="10712" width="20.140625" style="4" bestFit="1" customWidth="1"/>
    <col min="10713" max="10713" width="18.5703125" style="4" bestFit="1" customWidth="1"/>
    <col min="10714" max="10714" width="17" style="4" bestFit="1" customWidth="1"/>
    <col min="10715" max="10715" width="17.5703125" style="4" bestFit="1" customWidth="1"/>
    <col min="10716" max="10962" width="11.5703125" style="4"/>
    <col min="10963" max="10963" width="11" style="4" customWidth="1"/>
    <col min="10964" max="10964" width="18.5703125" style="4" customWidth="1"/>
    <col min="10965" max="10965" width="4.42578125" style="4" customWidth="1"/>
    <col min="10966" max="10966" width="71.28515625" style="4" customWidth="1"/>
    <col min="10967" max="10967" width="19.140625" style="4" customWidth="1"/>
    <col min="10968" max="10968" width="20.140625" style="4" bestFit="1" customWidth="1"/>
    <col min="10969" max="10969" width="18.5703125" style="4" bestFit="1" customWidth="1"/>
    <col min="10970" max="10970" width="17" style="4" bestFit="1" customWidth="1"/>
    <col min="10971" max="10971" width="17.5703125" style="4" bestFit="1" customWidth="1"/>
    <col min="10972" max="11218" width="11.5703125" style="4"/>
    <col min="11219" max="11219" width="11" style="4" customWidth="1"/>
    <col min="11220" max="11220" width="18.5703125" style="4" customWidth="1"/>
    <col min="11221" max="11221" width="4.42578125" style="4" customWidth="1"/>
    <col min="11222" max="11222" width="71.28515625" style="4" customWidth="1"/>
    <col min="11223" max="11223" width="19.140625" style="4" customWidth="1"/>
    <col min="11224" max="11224" width="20.140625" style="4" bestFit="1" customWidth="1"/>
    <col min="11225" max="11225" width="18.5703125" style="4" bestFit="1" customWidth="1"/>
    <col min="11226" max="11226" width="17" style="4" bestFit="1" customWidth="1"/>
    <col min="11227" max="11227" width="17.5703125" style="4" bestFit="1" customWidth="1"/>
    <col min="11228" max="11474" width="11.5703125" style="4"/>
    <col min="11475" max="11475" width="11" style="4" customWidth="1"/>
    <col min="11476" max="11476" width="18.5703125" style="4" customWidth="1"/>
    <col min="11477" max="11477" width="4.42578125" style="4" customWidth="1"/>
    <col min="11478" max="11478" width="71.28515625" style="4" customWidth="1"/>
    <col min="11479" max="11479" width="19.140625" style="4" customWidth="1"/>
    <col min="11480" max="11480" width="20.140625" style="4" bestFit="1" customWidth="1"/>
    <col min="11481" max="11481" width="18.5703125" style="4" bestFit="1" customWidth="1"/>
    <col min="11482" max="11482" width="17" style="4" bestFit="1" customWidth="1"/>
    <col min="11483" max="11483" width="17.5703125" style="4" bestFit="1" customWidth="1"/>
    <col min="11484" max="11730" width="11.5703125" style="4"/>
    <col min="11731" max="11731" width="11" style="4" customWidth="1"/>
    <col min="11732" max="11732" width="18.5703125" style="4" customWidth="1"/>
    <col min="11733" max="11733" width="4.42578125" style="4" customWidth="1"/>
    <col min="11734" max="11734" width="71.28515625" style="4" customWidth="1"/>
    <col min="11735" max="11735" width="19.140625" style="4" customWidth="1"/>
    <col min="11736" max="11736" width="20.140625" style="4" bestFit="1" customWidth="1"/>
    <col min="11737" max="11737" width="18.5703125" style="4" bestFit="1" customWidth="1"/>
    <col min="11738" max="11738" width="17" style="4" bestFit="1" customWidth="1"/>
    <col min="11739" max="11739" width="17.5703125" style="4" bestFit="1" customWidth="1"/>
    <col min="11740" max="11986" width="11.5703125" style="4"/>
    <col min="11987" max="11987" width="11" style="4" customWidth="1"/>
    <col min="11988" max="11988" width="18.5703125" style="4" customWidth="1"/>
    <col min="11989" max="11989" width="4.42578125" style="4" customWidth="1"/>
    <col min="11990" max="11990" width="71.28515625" style="4" customWidth="1"/>
    <col min="11991" max="11991" width="19.140625" style="4" customWidth="1"/>
    <col min="11992" max="11992" width="20.140625" style="4" bestFit="1" customWidth="1"/>
    <col min="11993" max="11993" width="18.5703125" style="4" bestFit="1" customWidth="1"/>
    <col min="11994" max="11994" width="17" style="4" bestFit="1" customWidth="1"/>
    <col min="11995" max="11995" width="17.5703125" style="4" bestFit="1" customWidth="1"/>
    <col min="11996" max="12242" width="11.5703125" style="4"/>
    <col min="12243" max="12243" width="11" style="4" customWidth="1"/>
    <col min="12244" max="12244" width="18.5703125" style="4" customWidth="1"/>
    <col min="12245" max="12245" width="4.42578125" style="4" customWidth="1"/>
    <col min="12246" max="12246" width="71.28515625" style="4" customWidth="1"/>
    <col min="12247" max="12247" width="19.140625" style="4" customWidth="1"/>
    <col min="12248" max="12248" width="20.140625" style="4" bestFit="1" customWidth="1"/>
    <col min="12249" max="12249" width="18.5703125" style="4" bestFit="1" customWidth="1"/>
    <col min="12250" max="12250" width="17" style="4" bestFit="1" customWidth="1"/>
    <col min="12251" max="12251" width="17.5703125" style="4" bestFit="1" customWidth="1"/>
    <col min="12252" max="12498" width="11.5703125" style="4"/>
    <col min="12499" max="12499" width="11" style="4" customWidth="1"/>
    <col min="12500" max="12500" width="18.5703125" style="4" customWidth="1"/>
    <col min="12501" max="12501" width="4.42578125" style="4" customWidth="1"/>
    <col min="12502" max="12502" width="71.28515625" style="4" customWidth="1"/>
    <col min="12503" max="12503" width="19.140625" style="4" customWidth="1"/>
    <col min="12504" max="12504" width="20.140625" style="4" bestFit="1" customWidth="1"/>
    <col min="12505" max="12505" width="18.5703125" style="4" bestFit="1" customWidth="1"/>
    <col min="12506" max="12506" width="17" style="4" bestFit="1" customWidth="1"/>
    <col min="12507" max="12507" width="17.5703125" style="4" bestFit="1" customWidth="1"/>
    <col min="12508" max="12754" width="11.5703125" style="4"/>
    <col min="12755" max="12755" width="11" style="4" customWidth="1"/>
    <col min="12756" max="12756" width="18.5703125" style="4" customWidth="1"/>
    <col min="12757" max="12757" width="4.42578125" style="4" customWidth="1"/>
    <col min="12758" max="12758" width="71.28515625" style="4" customWidth="1"/>
    <col min="12759" max="12759" width="19.140625" style="4" customWidth="1"/>
    <col min="12760" max="12760" width="20.140625" style="4" bestFit="1" customWidth="1"/>
    <col min="12761" max="12761" width="18.5703125" style="4" bestFit="1" customWidth="1"/>
    <col min="12762" max="12762" width="17" style="4" bestFit="1" customWidth="1"/>
    <col min="12763" max="12763" width="17.5703125" style="4" bestFit="1" customWidth="1"/>
    <col min="12764" max="13010" width="11.5703125" style="4"/>
    <col min="13011" max="13011" width="11" style="4" customWidth="1"/>
    <col min="13012" max="13012" width="18.5703125" style="4" customWidth="1"/>
    <col min="13013" max="13013" width="4.42578125" style="4" customWidth="1"/>
    <col min="13014" max="13014" width="71.28515625" style="4" customWidth="1"/>
    <col min="13015" max="13015" width="19.140625" style="4" customWidth="1"/>
    <col min="13016" max="13016" width="20.140625" style="4" bestFit="1" customWidth="1"/>
    <col min="13017" max="13017" width="18.5703125" style="4" bestFit="1" customWidth="1"/>
    <col min="13018" max="13018" width="17" style="4" bestFit="1" customWidth="1"/>
    <col min="13019" max="13019" width="17.5703125" style="4" bestFit="1" customWidth="1"/>
    <col min="13020" max="13266" width="11.5703125" style="4"/>
    <col min="13267" max="13267" width="11" style="4" customWidth="1"/>
    <col min="13268" max="13268" width="18.5703125" style="4" customWidth="1"/>
    <col min="13269" max="13269" width="4.42578125" style="4" customWidth="1"/>
    <col min="13270" max="13270" width="71.28515625" style="4" customWidth="1"/>
    <col min="13271" max="13271" width="19.140625" style="4" customWidth="1"/>
    <col min="13272" max="13272" width="20.140625" style="4" bestFit="1" customWidth="1"/>
    <col min="13273" max="13273" width="18.5703125" style="4" bestFit="1" customWidth="1"/>
    <col min="13274" max="13274" width="17" style="4" bestFit="1" customWidth="1"/>
    <col min="13275" max="13275" width="17.5703125" style="4" bestFit="1" customWidth="1"/>
    <col min="13276" max="13522" width="11.5703125" style="4"/>
    <col min="13523" max="13523" width="11" style="4" customWidth="1"/>
    <col min="13524" max="13524" width="18.5703125" style="4" customWidth="1"/>
    <col min="13525" max="13525" width="4.42578125" style="4" customWidth="1"/>
    <col min="13526" max="13526" width="71.28515625" style="4" customWidth="1"/>
    <col min="13527" max="13527" width="19.140625" style="4" customWidth="1"/>
    <col min="13528" max="13528" width="20.140625" style="4" bestFit="1" customWidth="1"/>
    <col min="13529" max="13529" width="18.5703125" style="4" bestFit="1" customWidth="1"/>
    <col min="13530" max="13530" width="17" style="4" bestFit="1" customWidth="1"/>
    <col min="13531" max="13531" width="17.5703125" style="4" bestFit="1" customWidth="1"/>
    <col min="13532" max="13778" width="11.5703125" style="4"/>
    <col min="13779" max="13779" width="11" style="4" customWidth="1"/>
    <col min="13780" max="13780" width="18.5703125" style="4" customWidth="1"/>
    <col min="13781" max="13781" width="4.42578125" style="4" customWidth="1"/>
    <col min="13782" max="13782" width="71.28515625" style="4" customWidth="1"/>
    <col min="13783" max="13783" width="19.140625" style="4" customWidth="1"/>
    <col min="13784" max="13784" width="20.140625" style="4" bestFit="1" customWidth="1"/>
    <col min="13785" max="13785" width="18.5703125" style="4" bestFit="1" customWidth="1"/>
    <col min="13786" max="13786" width="17" style="4" bestFit="1" customWidth="1"/>
    <col min="13787" max="13787" width="17.5703125" style="4" bestFit="1" customWidth="1"/>
    <col min="13788" max="14034" width="11.5703125" style="4"/>
    <col min="14035" max="14035" width="11" style="4" customWidth="1"/>
    <col min="14036" max="14036" width="18.5703125" style="4" customWidth="1"/>
    <col min="14037" max="14037" width="4.42578125" style="4" customWidth="1"/>
    <col min="14038" max="14038" width="71.28515625" style="4" customWidth="1"/>
    <col min="14039" max="14039" width="19.140625" style="4" customWidth="1"/>
    <col min="14040" max="14040" width="20.140625" style="4" bestFit="1" customWidth="1"/>
    <col min="14041" max="14041" width="18.5703125" style="4" bestFit="1" customWidth="1"/>
    <col min="14042" max="14042" width="17" style="4" bestFit="1" customWidth="1"/>
    <col min="14043" max="14043" width="17.5703125" style="4" bestFit="1" customWidth="1"/>
    <col min="14044" max="14290" width="11.5703125" style="4"/>
    <col min="14291" max="14291" width="11" style="4" customWidth="1"/>
    <col min="14292" max="14292" width="18.5703125" style="4" customWidth="1"/>
    <col min="14293" max="14293" width="4.42578125" style="4" customWidth="1"/>
    <col min="14294" max="14294" width="71.28515625" style="4" customWidth="1"/>
    <col min="14295" max="14295" width="19.140625" style="4" customWidth="1"/>
    <col min="14296" max="14296" width="20.140625" style="4" bestFit="1" customWidth="1"/>
    <col min="14297" max="14297" width="18.5703125" style="4" bestFit="1" customWidth="1"/>
    <col min="14298" max="14298" width="17" style="4" bestFit="1" customWidth="1"/>
    <col min="14299" max="14299" width="17.5703125" style="4" bestFit="1" customWidth="1"/>
    <col min="14300" max="14546" width="11.5703125" style="4"/>
    <col min="14547" max="14547" width="11" style="4" customWidth="1"/>
    <col min="14548" max="14548" width="18.5703125" style="4" customWidth="1"/>
    <col min="14549" max="14549" width="4.42578125" style="4" customWidth="1"/>
    <col min="14550" max="14550" width="71.28515625" style="4" customWidth="1"/>
    <col min="14551" max="14551" width="19.140625" style="4" customWidth="1"/>
    <col min="14552" max="14552" width="20.140625" style="4" bestFit="1" customWidth="1"/>
    <col min="14553" max="14553" width="18.5703125" style="4" bestFit="1" customWidth="1"/>
    <col min="14554" max="14554" width="17" style="4" bestFit="1" customWidth="1"/>
    <col min="14555" max="14555" width="17.5703125" style="4" bestFit="1" customWidth="1"/>
    <col min="14556" max="14802" width="11.5703125" style="4"/>
    <col min="14803" max="14803" width="11" style="4" customWidth="1"/>
    <col min="14804" max="14804" width="18.5703125" style="4" customWidth="1"/>
    <col min="14805" max="14805" width="4.42578125" style="4" customWidth="1"/>
    <col min="14806" max="14806" width="71.28515625" style="4" customWidth="1"/>
    <col min="14807" max="14807" width="19.140625" style="4" customWidth="1"/>
    <col min="14808" max="14808" width="20.140625" style="4" bestFit="1" customWidth="1"/>
    <col min="14809" max="14809" width="18.5703125" style="4" bestFit="1" customWidth="1"/>
    <col min="14810" max="14810" width="17" style="4" bestFit="1" customWidth="1"/>
    <col min="14811" max="14811" width="17.5703125" style="4" bestFit="1" customWidth="1"/>
    <col min="14812" max="15058" width="11.5703125" style="4"/>
    <col min="15059" max="15059" width="11" style="4" customWidth="1"/>
    <col min="15060" max="15060" width="18.5703125" style="4" customWidth="1"/>
    <col min="15061" max="15061" width="4.42578125" style="4" customWidth="1"/>
    <col min="15062" max="15062" width="71.28515625" style="4" customWidth="1"/>
    <col min="15063" max="15063" width="19.140625" style="4" customWidth="1"/>
    <col min="15064" max="15064" width="20.140625" style="4" bestFit="1" customWidth="1"/>
    <col min="15065" max="15065" width="18.5703125" style="4" bestFit="1" customWidth="1"/>
    <col min="15066" max="15066" width="17" style="4" bestFit="1" customWidth="1"/>
    <col min="15067" max="15067" width="17.5703125" style="4" bestFit="1" customWidth="1"/>
    <col min="15068" max="15314" width="11.5703125" style="4"/>
    <col min="15315" max="15315" width="11" style="4" customWidth="1"/>
    <col min="15316" max="15316" width="18.5703125" style="4" customWidth="1"/>
    <col min="15317" max="15317" width="4.42578125" style="4" customWidth="1"/>
    <col min="15318" max="15318" width="71.28515625" style="4" customWidth="1"/>
    <col min="15319" max="15319" width="19.140625" style="4" customWidth="1"/>
    <col min="15320" max="15320" width="20.140625" style="4" bestFit="1" customWidth="1"/>
    <col min="15321" max="15321" width="18.5703125" style="4" bestFit="1" customWidth="1"/>
    <col min="15322" max="15322" width="17" style="4" bestFit="1" customWidth="1"/>
    <col min="15323" max="15323" width="17.5703125" style="4" bestFit="1" customWidth="1"/>
    <col min="15324" max="15570" width="11.5703125" style="4"/>
    <col min="15571" max="15571" width="11" style="4" customWidth="1"/>
    <col min="15572" max="15572" width="18.5703125" style="4" customWidth="1"/>
    <col min="15573" max="15573" width="4.42578125" style="4" customWidth="1"/>
    <col min="15574" max="15574" width="71.28515625" style="4" customWidth="1"/>
    <col min="15575" max="15575" width="19.140625" style="4" customWidth="1"/>
    <col min="15576" max="15576" width="20.140625" style="4" bestFit="1" customWidth="1"/>
    <col min="15577" max="15577" width="18.5703125" style="4" bestFit="1" customWidth="1"/>
    <col min="15578" max="15578" width="17" style="4" bestFit="1" customWidth="1"/>
    <col min="15579" max="15579" width="17.5703125" style="4" bestFit="1" customWidth="1"/>
    <col min="15580" max="15826" width="11.5703125" style="4"/>
    <col min="15827" max="15827" width="11" style="4" customWidth="1"/>
    <col min="15828" max="15828" width="18.5703125" style="4" customWidth="1"/>
    <col min="15829" max="15829" width="4.42578125" style="4" customWidth="1"/>
    <col min="15830" max="15830" width="71.28515625" style="4" customWidth="1"/>
    <col min="15831" max="15831" width="19.140625" style="4" customWidth="1"/>
    <col min="15832" max="15832" width="20.140625" style="4" bestFit="1" customWidth="1"/>
    <col min="15833" max="15833" width="18.5703125" style="4" bestFit="1" customWidth="1"/>
    <col min="15834" max="15834" width="17" style="4" bestFit="1" customWidth="1"/>
    <col min="15835" max="15835" width="17.5703125" style="4" bestFit="1" customWidth="1"/>
    <col min="15836" max="16082" width="11.5703125" style="4"/>
    <col min="16083" max="16083" width="11" style="4" customWidth="1"/>
    <col min="16084" max="16084" width="18.5703125" style="4" customWidth="1"/>
    <col min="16085" max="16085" width="4.42578125" style="4" customWidth="1"/>
    <col min="16086" max="16086" width="71.28515625" style="4" customWidth="1"/>
    <col min="16087" max="16087" width="19.140625" style="4" customWidth="1"/>
    <col min="16088" max="16088" width="20.140625" style="4" bestFit="1" customWidth="1"/>
    <col min="16089" max="16089" width="18.5703125" style="4" bestFit="1" customWidth="1"/>
    <col min="16090" max="16090" width="17" style="4" bestFit="1" customWidth="1"/>
    <col min="16091" max="16091" width="17.5703125" style="4" bestFit="1" customWidth="1"/>
    <col min="16092" max="16338" width="11.5703125" style="4"/>
    <col min="16339" max="16344" width="11.42578125" style="4" customWidth="1"/>
    <col min="16345" max="16384" width="11.5703125" style="4"/>
  </cols>
  <sheetData>
    <row r="1" spans="1:3" s="3" customFormat="1">
      <c r="A1" s="27" t="s">
        <v>0</v>
      </c>
      <c r="B1" s="27"/>
      <c r="C1" s="27"/>
    </row>
    <row r="2" spans="1:3" s="3" customFormat="1">
      <c r="A2" s="28" t="s">
        <v>1</v>
      </c>
      <c r="B2" s="28"/>
      <c r="C2" s="28"/>
    </row>
    <row r="3" spans="1:3" s="3" customFormat="1">
      <c r="A3" s="29" t="s">
        <v>2</v>
      </c>
      <c r="B3" s="29"/>
      <c r="C3" s="29"/>
    </row>
    <row r="4" spans="1:3" s="3" customFormat="1">
      <c r="A4" s="30" t="s">
        <v>3</v>
      </c>
      <c r="B4" s="30"/>
      <c r="C4" s="30"/>
    </row>
    <row r="5" spans="1:3" s="3" customFormat="1">
      <c r="A5" s="12"/>
      <c r="B5" s="2"/>
      <c r="C5" s="1"/>
    </row>
    <row r="6" spans="1:3" ht="26.45" customHeight="1">
      <c r="A6" s="25" t="s">
        <v>4</v>
      </c>
      <c r="B6" s="31" t="s">
        <v>5</v>
      </c>
      <c r="C6" s="25" t="s">
        <v>6</v>
      </c>
    </row>
    <row r="7" spans="1:3" s="3" customFormat="1" ht="15" customHeight="1">
      <c r="A7" s="26"/>
      <c r="B7" s="32"/>
      <c r="C7" s="26"/>
    </row>
    <row r="8" spans="1:3" s="3" customFormat="1">
      <c r="A8" s="5" t="s">
        <v>7</v>
      </c>
      <c r="B8" s="6">
        <f>B9+B279+B345+B351</f>
        <v>27724725088.540001</v>
      </c>
      <c r="C8" s="6">
        <v>100</v>
      </c>
    </row>
    <row r="9" spans="1:3" s="3" customFormat="1">
      <c r="A9" s="5" t="s">
        <v>8</v>
      </c>
      <c r="B9" s="6">
        <f>B10+B41+B45+B248+B257+B276</f>
        <v>2630144174.1100001</v>
      </c>
      <c r="C9" s="6">
        <f>B9*$C$8/$B$8</f>
        <v>9.4866375255679944</v>
      </c>
    </row>
    <row r="10" spans="1:3" s="3" customFormat="1">
      <c r="A10" s="5" t="s">
        <v>9</v>
      </c>
      <c r="B10" s="6">
        <f>B11+B13+B19+B22+B37</f>
        <v>1189480594.1999998</v>
      </c>
      <c r="C10" s="6">
        <f t="shared" ref="C10:C73" si="0">B10*$C$8/$B$8</f>
        <v>4.290324215664346</v>
      </c>
    </row>
    <row r="11" spans="1:3" s="3" customFormat="1">
      <c r="A11" s="5" t="s">
        <v>10</v>
      </c>
      <c r="B11" s="6">
        <f>SUM(B12)</f>
        <v>1343645.33</v>
      </c>
      <c r="C11" s="6">
        <f t="shared" si="0"/>
        <v>4.8463792723246694E-3</v>
      </c>
    </row>
    <row r="12" spans="1:3">
      <c r="A12" s="14" t="s">
        <v>11</v>
      </c>
      <c r="B12" s="23">
        <v>1343645.33</v>
      </c>
      <c r="C12" s="9">
        <f t="shared" si="0"/>
        <v>4.8463792723246694E-3</v>
      </c>
    </row>
    <row r="13" spans="1:3" s="3" customFormat="1">
      <c r="A13" s="15" t="s">
        <v>12</v>
      </c>
      <c r="B13" s="6">
        <f>SUM(B14:B18)</f>
        <v>41936977.289999992</v>
      </c>
      <c r="C13" s="6">
        <f t="shared" si="0"/>
        <v>0.1512620130806441</v>
      </c>
    </row>
    <row r="14" spans="1:3">
      <c r="A14" s="16" t="s">
        <v>13</v>
      </c>
      <c r="B14" s="23">
        <v>17395111.379999999</v>
      </c>
      <c r="C14" s="9">
        <f t="shared" si="0"/>
        <v>6.2742232157209948E-2</v>
      </c>
    </row>
    <row r="15" spans="1:3">
      <c r="A15" s="16" t="s">
        <v>14</v>
      </c>
      <c r="B15" s="23">
        <v>8652275.8399999999</v>
      </c>
      <c r="C15" s="9">
        <f t="shared" si="0"/>
        <v>3.1207796695435632E-2</v>
      </c>
    </row>
    <row r="16" spans="1:3">
      <c r="A16" s="16" t="s">
        <v>15</v>
      </c>
      <c r="B16" s="23">
        <v>9225950.4399999995</v>
      </c>
      <c r="C16" s="9">
        <f t="shared" si="0"/>
        <v>3.3276977176641298E-2</v>
      </c>
    </row>
    <row r="17" spans="1:3">
      <c r="A17" s="16" t="s">
        <v>16</v>
      </c>
      <c r="B17" s="23">
        <v>5486858.8300000001</v>
      </c>
      <c r="C17" s="9">
        <f t="shared" si="0"/>
        <v>1.9790489580969694E-2</v>
      </c>
    </row>
    <row r="18" spans="1:3">
      <c r="A18" s="16" t="s">
        <v>17</v>
      </c>
      <c r="B18" s="23">
        <v>1176780.8</v>
      </c>
      <c r="C18" s="9">
        <f t="shared" si="0"/>
        <v>4.2445174703875481E-3</v>
      </c>
    </row>
    <row r="19" spans="1:3" s="3" customFormat="1">
      <c r="A19" s="15" t="s">
        <v>18</v>
      </c>
      <c r="B19" s="6">
        <f>SUM(B20:B21)</f>
        <v>1097191390.3699999</v>
      </c>
      <c r="C19" s="6">
        <f t="shared" si="0"/>
        <v>3.9574473213569332</v>
      </c>
    </row>
    <row r="20" spans="1:3" ht="36">
      <c r="A20" s="16" t="s">
        <v>19</v>
      </c>
      <c r="B20" s="23">
        <v>1097173454.77</v>
      </c>
      <c r="C20" s="9">
        <f t="shared" si="0"/>
        <v>3.9573826296424341</v>
      </c>
    </row>
    <row r="21" spans="1:3" ht="36">
      <c r="A21" s="16" t="s">
        <v>20</v>
      </c>
      <c r="B21" s="23">
        <v>17935.599999999999</v>
      </c>
      <c r="C21" s="9">
        <f t="shared" si="0"/>
        <v>6.4691714499321288E-5</v>
      </c>
    </row>
    <row r="22" spans="1:3" s="3" customFormat="1">
      <c r="A22" s="15" t="s">
        <v>21</v>
      </c>
      <c r="B22" s="6">
        <f>SUM(B23+B29+B31)</f>
        <v>48990944.730000004</v>
      </c>
      <c r="C22" s="6">
        <f t="shared" si="0"/>
        <v>0.17670488913251794</v>
      </c>
    </row>
    <row r="23" spans="1:3" s="3" customFormat="1">
      <c r="A23" s="15" t="s">
        <v>22</v>
      </c>
      <c r="B23" s="6">
        <f>SUM(B24:B28)</f>
        <v>4812488.1300000008</v>
      </c>
      <c r="C23" s="6">
        <f t="shared" si="0"/>
        <v>1.735810946594107E-2</v>
      </c>
    </row>
    <row r="24" spans="1:3" ht="24">
      <c r="A24" s="16" t="s">
        <v>23</v>
      </c>
      <c r="B24" s="23">
        <v>231062.35</v>
      </c>
      <c r="C24" s="9">
        <f t="shared" si="0"/>
        <v>8.3341619894189499E-4</v>
      </c>
    </row>
    <row r="25" spans="1:3">
      <c r="A25" s="16" t="s">
        <v>24</v>
      </c>
      <c r="B25" s="23">
        <v>30426.880000000001</v>
      </c>
      <c r="C25" s="9">
        <f t="shared" si="0"/>
        <v>1.0974637224654369E-4</v>
      </c>
    </row>
    <row r="26" spans="1:3">
      <c r="A26" s="16" t="s">
        <v>25</v>
      </c>
      <c r="B26" s="10">
        <v>4542552.03</v>
      </c>
      <c r="C26" s="9">
        <f t="shared" si="0"/>
        <v>1.6384479974077944E-2</v>
      </c>
    </row>
    <row r="27" spans="1:3">
      <c r="A27" s="16" t="s">
        <v>26</v>
      </c>
      <c r="B27" s="23">
        <v>730.21</v>
      </c>
      <c r="C27" s="9">
        <f t="shared" si="0"/>
        <v>2.6337862599829054E-6</v>
      </c>
    </row>
    <row r="28" spans="1:3">
      <c r="A28" s="16" t="s">
        <v>27</v>
      </c>
      <c r="B28" s="23">
        <v>7716.66</v>
      </c>
      <c r="C28" s="9">
        <f t="shared" si="0"/>
        <v>2.7833134414702194E-5</v>
      </c>
    </row>
    <row r="29" spans="1:3" s="3" customFormat="1">
      <c r="A29" s="15" t="s">
        <v>28</v>
      </c>
      <c r="B29" s="6">
        <f>SUM(B30:B30)</f>
        <v>43136726.009999998</v>
      </c>
      <c r="C29" s="6">
        <f t="shared" si="0"/>
        <v>0.15558937328410352</v>
      </c>
    </row>
    <row r="30" spans="1:3" ht="24">
      <c r="A30" s="17" t="s">
        <v>29</v>
      </c>
      <c r="B30" s="10">
        <v>43136726.009999998</v>
      </c>
      <c r="C30" s="9">
        <f t="shared" si="0"/>
        <v>0.15558937328410352</v>
      </c>
    </row>
    <row r="31" spans="1:3">
      <c r="A31" s="15" t="s">
        <v>30</v>
      </c>
      <c r="B31" s="6">
        <f>SUM(B32:B36)</f>
        <v>1041730.5900000001</v>
      </c>
      <c r="C31" s="6">
        <f t="shared" si="0"/>
        <v>3.757406382473379E-3</v>
      </c>
    </row>
    <row r="32" spans="1:3" ht="24">
      <c r="A32" s="17" t="s">
        <v>31</v>
      </c>
      <c r="B32" s="10">
        <v>46614.05</v>
      </c>
      <c r="C32" s="9">
        <f t="shared" si="0"/>
        <v>1.6813169418681772E-4</v>
      </c>
    </row>
    <row r="33" spans="1:3">
      <c r="A33" s="17" t="s">
        <v>32</v>
      </c>
      <c r="B33" s="10">
        <v>5687.79</v>
      </c>
      <c r="C33" s="9">
        <f t="shared" si="0"/>
        <v>2.0515225964678886E-5</v>
      </c>
    </row>
    <row r="34" spans="1:3" ht="24">
      <c r="A34" s="17" t="s">
        <v>33</v>
      </c>
      <c r="B34" s="10">
        <v>986768.93</v>
      </c>
      <c r="C34" s="9">
        <f t="shared" si="0"/>
        <v>3.5591657873927139E-3</v>
      </c>
    </row>
    <row r="35" spans="1:3" ht="24">
      <c r="A35" s="17" t="s">
        <v>34</v>
      </c>
      <c r="B35" s="10">
        <v>51.31</v>
      </c>
      <c r="C35" s="9">
        <f t="shared" si="0"/>
        <v>1.8506946357859093E-7</v>
      </c>
    </row>
    <row r="36" spans="1:3" s="3" customFormat="1" ht="24">
      <c r="A36" s="17" t="s">
        <v>35</v>
      </c>
      <c r="B36" s="10">
        <v>2608.5100000000002</v>
      </c>
      <c r="C36" s="9">
        <f t="shared" si="0"/>
        <v>9.4086054655893645E-6</v>
      </c>
    </row>
    <row r="37" spans="1:3" ht="36">
      <c r="A37" s="15" t="s">
        <v>36</v>
      </c>
      <c r="B37" s="6">
        <f>SUM(B38:B40)</f>
        <v>17636.48</v>
      </c>
      <c r="C37" s="6">
        <f t="shared" si="0"/>
        <v>6.3612821925834089E-5</v>
      </c>
    </row>
    <row r="38" spans="1:3" ht="48">
      <c r="A38" s="17" t="s">
        <v>37</v>
      </c>
      <c r="B38" s="10">
        <v>4511.3999999999996</v>
      </c>
      <c r="C38" s="9">
        <f t="shared" si="0"/>
        <v>1.627211806642867E-5</v>
      </c>
    </row>
    <row r="39" spans="1:3">
      <c r="A39" s="17" t="s">
        <v>38</v>
      </c>
      <c r="B39" s="10">
        <v>3505.18</v>
      </c>
      <c r="C39" s="9">
        <f t="shared" si="0"/>
        <v>1.2642794432789035E-5</v>
      </c>
    </row>
    <row r="40" spans="1:3" s="3" customFormat="1">
      <c r="A40" s="17" t="s">
        <v>39</v>
      </c>
      <c r="B40" s="10">
        <v>9619.9</v>
      </c>
      <c r="C40" s="9">
        <f t="shared" si="0"/>
        <v>3.4697909426616387E-5</v>
      </c>
    </row>
    <row r="41" spans="1:3" s="3" customFormat="1">
      <c r="A41" s="15" t="s">
        <v>40</v>
      </c>
      <c r="B41" s="6">
        <f t="shared" ref="B41" si="1">+B42</f>
        <v>127959.92</v>
      </c>
      <c r="C41" s="6">
        <f t="shared" si="0"/>
        <v>4.6153720042797525E-4</v>
      </c>
    </row>
    <row r="42" spans="1:3" s="3" customFormat="1">
      <c r="A42" s="15" t="s">
        <v>41</v>
      </c>
      <c r="B42" s="6">
        <f>+B43</f>
        <v>127959.92</v>
      </c>
      <c r="C42" s="6">
        <f t="shared" si="0"/>
        <v>4.6153720042797525E-4</v>
      </c>
    </row>
    <row r="43" spans="1:3">
      <c r="A43" s="18" t="s">
        <v>42</v>
      </c>
      <c r="B43" s="6">
        <f>SUM(B44:B44)</f>
        <v>127959.92</v>
      </c>
      <c r="C43" s="6">
        <f t="shared" si="0"/>
        <v>4.6153720042797525E-4</v>
      </c>
    </row>
    <row r="44" spans="1:3">
      <c r="A44" s="17" t="s">
        <v>43</v>
      </c>
      <c r="B44" s="10">
        <v>127959.92</v>
      </c>
      <c r="C44" s="10">
        <f t="shared" si="0"/>
        <v>4.6153720042797525E-4</v>
      </c>
    </row>
    <row r="45" spans="1:3">
      <c r="A45" s="19" t="s">
        <v>44</v>
      </c>
      <c r="B45" s="6">
        <f>B46+B181+B242</f>
        <v>1357025678.9400001</v>
      </c>
      <c r="C45" s="6">
        <f t="shared" si="0"/>
        <v>4.8946407028610208</v>
      </c>
    </row>
    <row r="46" spans="1:3">
      <c r="A46" s="5" t="s">
        <v>45</v>
      </c>
      <c r="B46" s="6">
        <f>B47+B56+B71+B84+B87+B95+B106+B124+B131+B134+B179</f>
        <v>1360955874.1800001</v>
      </c>
      <c r="C46" s="6">
        <f t="shared" si="0"/>
        <v>4.9088164799965872</v>
      </c>
    </row>
    <row r="47" spans="1:3" s="3" customFormat="1">
      <c r="A47" s="20" t="s">
        <v>46</v>
      </c>
      <c r="B47" s="6">
        <f>SUM(B48:B55)</f>
        <v>2098489</v>
      </c>
      <c r="C47" s="6">
        <f t="shared" si="0"/>
        <v>7.5690164403736833E-3</v>
      </c>
    </row>
    <row r="48" spans="1:3" s="3" customFormat="1">
      <c r="A48" s="16" t="s">
        <v>47</v>
      </c>
      <c r="B48" s="10">
        <v>196</v>
      </c>
      <c r="C48" s="9">
        <f t="shared" si="0"/>
        <v>7.0695020193731867E-7</v>
      </c>
    </row>
    <row r="49" spans="1:3" ht="24">
      <c r="A49" s="16" t="s">
        <v>48</v>
      </c>
      <c r="B49" s="10">
        <v>289626</v>
      </c>
      <c r="C49" s="9">
        <f t="shared" si="0"/>
        <v>1.0446487713586625E-3</v>
      </c>
    </row>
    <row r="50" spans="1:3" ht="24">
      <c r="A50" s="16" t="s">
        <v>49</v>
      </c>
      <c r="B50" s="10">
        <v>650490</v>
      </c>
      <c r="C50" s="9">
        <f t="shared" si="0"/>
        <v>2.3462450860112574E-3</v>
      </c>
    </row>
    <row r="51" spans="1:3" ht="24">
      <c r="A51" s="16" t="s">
        <v>50</v>
      </c>
      <c r="B51" s="10">
        <v>89180</v>
      </c>
      <c r="C51" s="9">
        <f t="shared" si="0"/>
        <v>3.2166234188148001E-4</v>
      </c>
    </row>
    <row r="52" spans="1:3">
      <c r="A52" s="16" t="s">
        <v>51</v>
      </c>
      <c r="B52" s="10">
        <v>116565</v>
      </c>
      <c r="C52" s="9">
        <f t="shared" si="0"/>
        <v>4.2043699126950794E-4</v>
      </c>
    </row>
    <row r="53" spans="1:3" ht="24">
      <c r="A53" s="16" t="s">
        <v>52</v>
      </c>
      <c r="B53" s="10">
        <v>89180</v>
      </c>
      <c r="C53" s="9">
        <f t="shared" si="0"/>
        <v>3.2166234188148001E-4</v>
      </c>
    </row>
    <row r="54" spans="1:3" ht="24">
      <c r="A54" s="16" t="s">
        <v>53</v>
      </c>
      <c r="B54" s="10">
        <v>613081</v>
      </c>
      <c r="C54" s="9">
        <f t="shared" si="0"/>
        <v>2.2113149834384351E-3</v>
      </c>
    </row>
    <row r="55" spans="1:3">
      <c r="A55" s="16" t="s">
        <v>54</v>
      </c>
      <c r="B55" s="10">
        <v>250171</v>
      </c>
      <c r="C55" s="9">
        <f t="shared" si="0"/>
        <v>9.0233897433092327E-4</v>
      </c>
    </row>
    <row r="56" spans="1:3">
      <c r="A56" s="15" t="s">
        <v>55</v>
      </c>
      <c r="B56" s="6">
        <f>SUM(B57:B70)</f>
        <v>40630430.350000001</v>
      </c>
      <c r="C56" s="6">
        <f t="shared" si="0"/>
        <v>0.14654944357516664</v>
      </c>
    </row>
    <row r="57" spans="1:3">
      <c r="A57" s="16" t="s">
        <v>56</v>
      </c>
      <c r="B57" s="10">
        <v>24856942</v>
      </c>
      <c r="C57" s="9">
        <f t="shared" si="0"/>
        <v>8.9656225339001111E-2</v>
      </c>
    </row>
    <row r="58" spans="1:3">
      <c r="A58" s="16" t="s">
        <v>57</v>
      </c>
      <c r="B58" s="10">
        <v>13931859</v>
      </c>
      <c r="C58" s="9">
        <f t="shared" si="0"/>
        <v>5.0250665986797199E-2</v>
      </c>
    </row>
    <row r="59" spans="1:3">
      <c r="A59" s="16" t="s">
        <v>58</v>
      </c>
      <c r="B59" s="10">
        <v>488800</v>
      </c>
      <c r="C59" s="9">
        <f t="shared" si="0"/>
        <v>1.7630472383008233E-3</v>
      </c>
    </row>
    <row r="60" spans="1:3">
      <c r="A60" s="16" t="s">
        <v>59</v>
      </c>
      <c r="B60" s="10">
        <v>59200</v>
      </c>
      <c r="C60" s="9">
        <f t="shared" si="0"/>
        <v>2.1352781609535341E-4</v>
      </c>
    </row>
    <row r="61" spans="1:3">
      <c r="A61" s="16" t="s">
        <v>60</v>
      </c>
      <c r="B61" s="10">
        <v>85871</v>
      </c>
      <c r="C61" s="9">
        <f t="shared" si="0"/>
        <v>3.0972714689060969E-4</v>
      </c>
    </row>
    <row r="62" spans="1:3" ht="24">
      <c r="A62" s="16" t="s">
        <v>61</v>
      </c>
      <c r="B62" s="10">
        <v>7812</v>
      </c>
      <c r="C62" s="9">
        <f t="shared" si="0"/>
        <v>2.8177015191501704E-5</v>
      </c>
    </row>
    <row r="63" spans="1:3">
      <c r="A63" s="16" t="s">
        <v>62</v>
      </c>
      <c r="B63" s="10">
        <v>48100</v>
      </c>
      <c r="C63" s="9">
        <f t="shared" si="0"/>
        <v>1.7349135057747464E-4</v>
      </c>
    </row>
    <row r="64" spans="1:3" ht="24">
      <c r="A64" s="16" t="s">
        <v>63</v>
      </c>
      <c r="B64" s="10">
        <v>96525</v>
      </c>
      <c r="C64" s="9">
        <f t="shared" si="0"/>
        <v>3.4815494001020248E-4</v>
      </c>
    </row>
    <row r="65" spans="1:3" ht="24">
      <c r="A65" s="16" t="s">
        <v>64</v>
      </c>
      <c r="B65" s="10">
        <v>852262.63</v>
      </c>
      <c r="C65" s="9">
        <f t="shared" si="0"/>
        <v>3.0740165223578078E-3</v>
      </c>
    </row>
    <row r="66" spans="1:3" s="3" customFormat="1" ht="24">
      <c r="A66" s="16" t="s">
        <v>65</v>
      </c>
      <c r="B66" s="10">
        <v>149681</v>
      </c>
      <c r="C66" s="9">
        <f t="shared" si="0"/>
        <v>5.3988272028663166E-4</v>
      </c>
    </row>
    <row r="67" spans="1:3">
      <c r="A67" s="16" t="s">
        <v>66</v>
      </c>
      <c r="B67" s="10">
        <v>24268</v>
      </c>
      <c r="C67" s="9">
        <f t="shared" si="0"/>
        <v>8.7531977043953324E-5</v>
      </c>
    </row>
    <row r="68" spans="1:3">
      <c r="A68" s="17" t="s">
        <v>67</v>
      </c>
      <c r="B68" s="10">
        <v>12134</v>
      </c>
      <c r="C68" s="9">
        <f t="shared" si="0"/>
        <v>4.3765988521976662E-5</v>
      </c>
    </row>
    <row r="69" spans="1:3" ht="24">
      <c r="A69" s="17" t="s">
        <v>68</v>
      </c>
      <c r="B69" s="10">
        <v>231</v>
      </c>
      <c r="C69" s="9">
        <f t="shared" si="0"/>
        <v>8.331913094261256E-7</v>
      </c>
    </row>
    <row r="70" spans="1:3" s="3" customFormat="1">
      <c r="A70" s="16" t="s">
        <v>69</v>
      </c>
      <c r="B70" s="10">
        <v>16744.72</v>
      </c>
      <c r="C70" s="9">
        <f t="shared" si="0"/>
        <v>6.0396342782570709E-5</v>
      </c>
    </row>
    <row r="71" spans="1:3">
      <c r="A71" s="15" t="s">
        <v>70</v>
      </c>
      <c r="B71" s="6">
        <f>SUM(B72:B83)</f>
        <v>1162447390.4000001</v>
      </c>
      <c r="C71" s="6">
        <f t="shared" si="0"/>
        <v>4.1928184560448436</v>
      </c>
    </row>
    <row r="72" spans="1:3">
      <c r="A72" s="16" t="s">
        <v>60</v>
      </c>
      <c r="B72" s="10">
        <v>144661456</v>
      </c>
      <c r="C72" s="9">
        <f t="shared" si="0"/>
        <v>0.5217777833252375</v>
      </c>
    </row>
    <row r="73" spans="1:3">
      <c r="A73" s="16" t="s">
        <v>71</v>
      </c>
      <c r="B73" s="10">
        <v>979726873</v>
      </c>
      <c r="C73" s="9">
        <f t="shared" si="0"/>
        <v>3.5337658709733053</v>
      </c>
    </row>
    <row r="74" spans="1:3">
      <c r="A74" s="16" t="s">
        <v>72</v>
      </c>
      <c r="B74" s="10">
        <v>10081360</v>
      </c>
      <c r="C74" s="9">
        <f t="shared" ref="C74:C137" si="2">B74*$C$8/$B$8</f>
        <v>3.6362344325524529E-2</v>
      </c>
    </row>
    <row r="75" spans="1:3">
      <c r="A75" s="16" t="s">
        <v>73</v>
      </c>
      <c r="B75" s="10">
        <v>39903</v>
      </c>
      <c r="C75" s="9">
        <f t="shared" si="2"/>
        <v>1.4392568320359606E-4</v>
      </c>
    </row>
    <row r="76" spans="1:3">
      <c r="A76" s="16" t="s">
        <v>74</v>
      </c>
      <c r="B76" s="10">
        <v>576</v>
      </c>
      <c r="C76" s="9">
        <f t="shared" si="2"/>
        <v>2.0775679403872224E-6</v>
      </c>
    </row>
    <row r="77" spans="1:3">
      <c r="A77" s="16" t="s">
        <v>59</v>
      </c>
      <c r="B77" s="10">
        <v>3291110</v>
      </c>
      <c r="C77" s="9">
        <f t="shared" si="2"/>
        <v>1.1870667750499638E-2</v>
      </c>
    </row>
    <row r="78" spans="1:3">
      <c r="A78" s="16" t="s">
        <v>75</v>
      </c>
      <c r="B78" s="10">
        <v>651296.4</v>
      </c>
      <c r="C78" s="9">
        <f t="shared" si="2"/>
        <v>2.3491536811277997E-3</v>
      </c>
    </row>
    <row r="79" spans="1:3">
      <c r="A79" s="16" t="s">
        <v>76</v>
      </c>
      <c r="B79" s="10">
        <v>10907260</v>
      </c>
      <c r="C79" s="9">
        <f t="shared" si="2"/>
        <v>3.9341273773381834E-2</v>
      </c>
    </row>
    <row r="80" spans="1:3">
      <c r="A80" s="16" t="s">
        <v>77</v>
      </c>
      <c r="B80" s="10">
        <v>209712</v>
      </c>
      <c r="C80" s="9">
        <f t="shared" si="2"/>
        <v>7.5640786096264781E-4</v>
      </c>
    </row>
    <row r="81" spans="1:3" ht="24">
      <c r="A81" s="16" t="s">
        <v>78</v>
      </c>
      <c r="B81" s="10">
        <v>1198806</v>
      </c>
      <c r="C81" s="9">
        <f t="shared" si="2"/>
        <v>4.3239599172636188E-3</v>
      </c>
    </row>
    <row r="82" spans="1:3" s="3" customFormat="1" ht="24">
      <c r="A82" s="16" t="s">
        <v>79</v>
      </c>
      <c r="B82" s="10">
        <v>9983152</v>
      </c>
      <c r="C82" s="9">
        <f t="shared" si="2"/>
        <v>3.6008118991688508E-2</v>
      </c>
    </row>
    <row r="83" spans="1:3" s="3" customFormat="1" ht="24">
      <c r="A83" s="16" t="s">
        <v>80</v>
      </c>
      <c r="B83" s="10">
        <v>1695886</v>
      </c>
      <c r="C83" s="9">
        <f t="shared" si="2"/>
        <v>6.1168721947075086E-3</v>
      </c>
    </row>
    <row r="84" spans="1:3" ht="24">
      <c r="A84" s="15" t="s">
        <v>81</v>
      </c>
      <c r="B84" s="6">
        <f>SUM(B85:B86)</f>
        <v>70734225</v>
      </c>
      <c r="C84" s="6">
        <f t="shared" si="2"/>
        <v>0.2551304828960701</v>
      </c>
    </row>
    <row r="85" spans="1:3">
      <c r="A85" s="16" t="s">
        <v>82</v>
      </c>
      <c r="B85" s="10">
        <v>70339295</v>
      </c>
      <c r="C85" s="9">
        <f t="shared" si="2"/>
        <v>0.25370601430805423</v>
      </c>
    </row>
    <row r="86" spans="1:3" s="3" customFormat="1">
      <c r="A86" s="16" t="s">
        <v>83</v>
      </c>
      <c r="B86" s="10">
        <v>394930</v>
      </c>
      <c r="C86" s="9">
        <f t="shared" si="2"/>
        <v>1.4244685880158432E-3</v>
      </c>
    </row>
    <row r="87" spans="1:3">
      <c r="A87" s="15" t="s">
        <v>84</v>
      </c>
      <c r="B87" s="6">
        <f>SUM(B88:B94)</f>
        <v>862705</v>
      </c>
      <c r="C87" s="6">
        <f t="shared" si="2"/>
        <v>3.1116809896037478E-3</v>
      </c>
    </row>
    <row r="88" spans="1:3">
      <c r="A88" s="16" t="s">
        <v>85</v>
      </c>
      <c r="B88" s="10">
        <v>237712</v>
      </c>
      <c r="C88" s="9">
        <f t="shared" si="2"/>
        <v>8.5740074695369337E-4</v>
      </c>
    </row>
    <row r="89" spans="1:3">
      <c r="A89" s="16" t="s">
        <v>86</v>
      </c>
      <c r="B89" s="10">
        <v>52740</v>
      </c>
      <c r="C89" s="9">
        <f t="shared" si="2"/>
        <v>1.9022731454170505E-4</v>
      </c>
    </row>
    <row r="90" spans="1:3" ht="24">
      <c r="A90" s="16" t="s">
        <v>87</v>
      </c>
      <c r="B90" s="10">
        <v>46053</v>
      </c>
      <c r="C90" s="9">
        <f t="shared" si="2"/>
        <v>1.6610804923377213E-4</v>
      </c>
    </row>
    <row r="91" spans="1:3" ht="36">
      <c r="A91" s="16" t="s">
        <v>88</v>
      </c>
      <c r="B91" s="10">
        <v>198000</v>
      </c>
      <c r="C91" s="9">
        <f t="shared" si="2"/>
        <v>7.1416397950810763E-4</v>
      </c>
    </row>
    <row r="92" spans="1:3" ht="36">
      <c r="A92" s="16" t="s">
        <v>89</v>
      </c>
      <c r="B92" s="10">
        <v>41400</v>
      </c>
      <c r="C92" s="9">
        <f t="shared" si="2"/>
        <v>1.4932519571533159E-4</v>
      </c>
    </row>
    <row r="93" spans="1:3" ht="24">
      <c r="A93" s="16" t="s">
        <v>90</v>
      </c>
      <c r="B93" s="10">
        <v>144800</v>
      </c>
      <c r="C93" s="9">
        <f t="shared" si="2"/>
        <v>5.2227749612512116E-4</v>
      </c>
    </row>
    <row r="94" spans="1:3" ht="24">
      <c r="A94" s="16" t="s">
        <v>91</v>
      </c>
      <c r="B94" s="10">
        <v>142000</v>
      </c>
      <c r="C94" s="9">
        <f t="shared" si="2"/>
        <v>5.1217820752601662E-4</v>
      </c>
    </row>
    <row r="95" spans="1:3" ht="24">
      <c r="A95" s="15" t="s">
        <v>92</v>
      </c>
      <c r="B95" s="6">
        <f>SUM(B96:B105)</f>
        <v>50372476.730000004</v>
      </c>
      <c r="C95" s="6">
        <f t="shared" si="2"/>
        <v>0.18168792140998158</v>
      </c>
    </row>
    <row r="96" spans="1:3" ht="24">
      <c r="A96" s="16" t="s">
        <v>93</v>
      </c>
      <c r="B96" s="10">
        <v>15154199.119999999</v>
      </c>
      <c r="C96" s="9">
        <f t="shared" si="2"/>
        <v>5.4659510857562946E-2</v>
      </c>
    </row>
    <row r="97" spans="1:3">
      <c r="A97" s="16" t="s">
        <v>94</v>
      </c>
      <c r="B97" s="10">
        <v>20080417.77</v>
      </c>
      <c r="C97" s="9">
        <f t="shared" si="2"/>
        <v>7.2427833660649102E-2</v>
      </c>
    </row>
    <row r="98" spans="1:3">
      <c r="A98" s="16" t="s">
        <v>95</v>
      </c>
      <c r="B98" s="10">
        <v>1386</v>
      </c>
      <c r="C98" s="9">
        <f t="shared" si="2"/>
        <v>4.999147856556754E-6</v>
      </c>
    </row>
    <row r="99" spans="1:3" s="3" customFormat="1">
      <c r="A99" s="16" t="s">
        <v>96</v>
      </c>
      <c r="B99" s="10">
        <v>594140.31999999995</v>
      </c>
      <c r="C99" s="9">
        <f t="shared" si="2"/>
        <v>2.1429980571586894E-3</v>
      </c>
    </row>
    <row r="100" spans="1:3">
      <c r="A100" s="16" t="s">
        <v>97</v>
      </c>
      <c r="B100" s="10">
        <v>6886620.1799999997</v>
      </c>
      <c r="C100" s="9">
        <f t="shared" si="2"/>
        <v>2.4839273096513338E-2</v>
      </c>
    </row>
    <row r="101" spans="1:3">
      <c r="A101" s="16" t="s">
        <v>98</v>
      </c>
      <c r="B101" s="10">
        <v>6613553.5</v>
      </c>
      <c r="C101" s="9">
        <f t="shared" si="2"/>
        <v>2.3854351950756435E-2</v>
      </c>
    </row>
    <row r="102" spans="1:3">
      <c r="A102" s="16" t="s">
        <v>99</v>
      </c>
      <c r="B102" s="10">
        <v>678427.84</v>
      </c>
      <c r="C102" s="9">
        <f t="shared" si="2"/>
        <v>2.4470137677954028E-3</v>
      </c>
    </row>
    <row r="103" spans="1:3" ht="24">
      <c r="A103" s="16" t="s">
        <v>100</v>
      </c>
      <c r="B103" s="10">
        <v>162450</v>
      </c>
      <c r="C103" s="9">
        <f t="shared" si="2"/>
        <v>5.8593908318733381E-4</v>
      </c>
    </row>
    <row r="104" spans="1:3">
      <c r="A104" s="16" t="s">
        <v>101</v>
      </c>
      <c r="B104" s="10">
        <v>3198</v>
      </c>
      <c r="C104" s="9">
        <f t="shared" si="2"/>
        <v>1.1534830335691558E-5</v>
      </c>
    </row>
    <row r="105" spans="1:3" s="3" customFormat="1" ht="24">
      <c r="A105" s="16" t="s">
        <v>102</v>
      </c>
      <c r="B105" s="10">
        <v>198084</v>
      </c>
      <c r="C105" s="9">
        <f t="shared" si="2"/>
        <v>7.1446695816608085E-4</v>
      </c>
    </row>
    <row r="106" spans="1:3" s="3" customFormat="1">
      <c r="A106" s="15" t="s">
        <v>103</v>
      </c>
      <c r="B106" s="6">
        <f>SUM(B107:B123)</f>
        <v>27161779.700000003</v>
      </c>
      <c r="C106" s="6">
        <f t="shared" si="2"/>
        <v>9.7969518591285554E-2</v>
      </c>
    </row>
    <row r="107" spans="1:3">
      <c r="A107" s="16" t="s">
        <v>104</v>
      </c>
      <c r="B107" s="10">
        <v>1584.7</v>
      </c>
      <c r="C107" s="9">
        <f t="shared" si="2"/>
        <v>5.7158366582146375E-6</v>
      </c>
    </row>
    <row r="108" spans="1:3">
      <c r="A108" s="16" t="s">
        <v>105</v>
      </c>
      <c r="B108" s="10">
        <v>568394.6</v>
      </c>
      <c r="C108" s="9">
        <f t="shared" si="2"/>
        <v>2.0501361084187832E-3</v>
      </c>
    </row>
    <row r="109" spans="1:3">
      <c r="A109" s="16" t="s">
        <v>106</v>
      </c>
      <c r="B109" s="10">
        <v>27219.8</v>
      </c>
      <c r="C109" s="9">
        <f t="shared" si="2"/>
        <v>9.8178791360680755E-5</v>
      </c>
    </row>
    <row r="110" spans="1:3" ht="36">
      <c r="A110" s="16" t="s">
        <v>107</v>
      </c>
      <c r="B110" s="10">
        <v>21793740</v>
      </c>
      <c r="C110" s="9">
        <f t="shared" si="2"/>
        <v>7.8607596397803167E-2</v>
      </c>
    </row>
    <row r="111" spans="1:3">
      <c r="A111" s="16" t="s">
        <v>108</v>
      </c>
      <c r="B111" s="10">
        <v>770526</v>
      </c>
      <c r="C111" s="9">
        <f t="shared" si="2"/>
        <v>2.7792015882548695E-3</v>
      </c>
    </row>
    <row r="112" spans="1:3" ht="36">
      <c r="A112" s="16" t="s">
        <v>109</v>
      </c>
      <c r="B112" s="10">
        <v>82949</v>
      </c>
      <c r="C112" s="9">
        <f t="shared" si="2"/>
        <v>2.99187817859687E-4</v>
      </c>
    </row>
    <row r="113" spans="1:3">
      <c r="A113" s="16" t="s">
        <v>110</v>
      </c>
      <c r="B113" s="10">
        <v>19536</v>
      </c>
      <c r="C113" s="9">
        <f t="shared" si="2"/>
        <v>7.046417931146663E-5</v>
      </c>
    </row>
    <row r="114" spans="1:3" ht="24">
      <c r="A114" s="16" t="s">
        <v>111</v>
      </c>
      <c r="B114" s="10">
        <v>2913756</v>
      </c>
      <c r="C114" s="9">
        <f t="shared" si="2"/>
        <v>1.0509593839775887E-2</v>
      </c>
    </row>
    <row r="115" spans="1:3" ht="24">
      <c r="A115" s="16" t="s">
        <v>112</v>
      </c>
      <c r="B115" s="10">
        <v>12081</v>
      </c>
      <c r="C115" s="9">
        <f t="shared" si="2"/>
        <v>4.3574823416350749E-5</v>
      </c>
    </row>
    <row r="116" spans="1:3" ht="36">
      <c r="A116" s="16" t="s">
        <v>107</v>
      </c>
      <c r="B116" s="10">
        <v>279554</v>
      </c>
      <c r="C116" s="9">
        <f t="shared" si="2"/>
        <v>1.0083201875121693E-3</v>
      </c>
    </row>
    <row r="117" spans="1:3" ht="24">
      <c r="A117" s="16" t="s">
        <v>113</v>
      </c>
      <c r="B117" s="10">
        <v>567787.6</v>
      </c>
      <c r="C117" s="9">
        <f t="shared" si="2"/>
        <v>2.0479467269260486E-3</v>
      </c>
    </row>
    <row r="118" spans="1:3" ht="24">
      <c r="A118" s="16" t="s">
        <v>114</v>
      </c>
      <c r="B118" s="10">
        <v>70402</v>
      </c>
      <c r="C118" s="9">
        <f t="shared" si="2"/>
        <v>2.5393218426934241E-4</v>
      </c>
    </row>
    <row r="119" spans="1:3">
      <c r="A119" s="16" t="s">
        <v>115</v>
      </c>
      <c r="B119" s="10">
        <v>11524</v>
      </c>
      <c r="C119" s="9">
        <f t="shared" si="2"/>
        <v>4.1565786362886027E-5</v>
      </c>
    </row>
    <row r="120" spans="1:3" ht="24">
      <c r="A120" s="16" t="s">
        <v>116</v>
      </c>
      <c r="B120" s="10">
        <v>819</v>
      </c>
      <c r="C120" s="9">
        <f t="shared" si="2"/>
        <v>2.9540419152380816E-6</v>
      </c>
    </row>
    <row r="121" spans="1:3" ht="24">
      <c r="A121" s="16" t="s">
        <v>117</v>
      </c>
      <c r="B121" s="10">
        <v>29649</v>
      </c>
      <c r="C121" s="9">
        <f t="shared" si="2"/>
        <v>1.0694064559816103E-4</v>
      </c>
    </row>
    <row r="122" spans="1:3" ht="24">
      <c r="A122" s="17" t="s">
        <v>118</v>
      </c>
      <c r="B122" s="10">
        <v>4385</v>
      </c>
      <c r="C122" s="9">
        <f t="shared" si="2"/>
        <v>1.581620732395481E-5</v>
      </c>
    </row>
    <row r="123" spans="1:3" ht="36">
      <c r="A123" s="16" t="s">
        <v>119</v>
      </c>
      <c r="B123" s="10">
        <v>7872</v>
      </c>
      <c r="C123" s="9">
        <f t="shared" si="2"/>
        <v>2.8393428518625373E-5</v>
      </c>
    </row>
    <row r="124" spans="1:3">
      <c r="A124" s="15" t="s">
        <v>120</v>
      </c>
      <c r="B124" s="6">
        <f>SUM(B125:B130)</f>
        <v>1805910</v>
      </c>
      <c r="C124" s="6">
        <f t="shared" si="2"/>
        <v>6.5137165264317516E-3</v>
      </c>
    </row>
    <row r="125" spans="1:3" s="3" customFormat="1">
      <c r="A125" s="16" t="s">
        <v>121</v>
      </c>
      <c r="B125" s="10">
        <v>479338</v>
      </c>
      <c r="C125" s="9">
        <f t="shared" si="2"/>
        <v>1.7289188566134209E-3</v>
      </c>
    </row>
    <row r="126" spans="1:3">
      <c r="A126" s="16" t="s">
        <v>122</v>
      </c>
      <c r="B126" s="10">
        <v>347268</v>
      </c>
      <c r="C126" s="9">
        <f t="shared" si="2"/>
        <v>1.2525570547263715E-3</v>
      </c>
    </row>
    <row r="127" spans="1:3">
      <c r="A127" s="21" t="s">
        <v>123</v>
      </c>
      <c r="B127" s="10">
        <v>15559</v>
      </c>
      <c r="C127" s="9">
        <f t="shared" si="2"/>
        <v>5.6119582611952764E-5</v>
      </c>
    </row>
    <row r="128" spans="1:3">
      <c r="A128" s="16" t="s">
        <v>124</v>
      </c>
      <c r="B128" s="10">
        <v>40307</v>
      </c>
      <c r="C128" s="9">
        <f t="shared" si="2"/>
        <v>1.4538286627289543E-4</v>
      </c>
    </row>
    <row r="129" spans="1:3" ht="24">
      <c r="A129" s="16" t="s">
        <v>125</v>
      </c>
      <c r="B129" s="10">
        <v>14994</v>
      </c>
      <c r="C129" s="9">
        <f t="shared" si="2"/>
        <v>5.4081690448204882E-5</v>
      </c>
    </row>
    <row r="130" spans="1:3">
      <c r="A130" s="16" t="s">
        <v>126</v>
      </c>
      <c r="B130" s="10">
        <v>908444</v>
      </c>
      <c r="C130" s="9">
        <f t="shared" si="2"/>
        <v>3.276656475758906E-3</v>
      </c>
    </row>
    <row r="131" spans="1:3" s="3" customFormat="1" ht="24">
      <c r="A131" s="15" t="s">
        <v>127</v>
      </c>
      <c r="B131" s="6">
        <f>SUM(B132:B133)</f>
        <v>21707</v>
      </c>
      <c r="C131" s="6">
        <f t="shared" si="2"/>
        <v>7.8294734864558046E-5</v>
      </c>
    </row>
    <row r="132" spans="1:3" s="3" customFormat="1" ht="24">
      <c r="A132" s="16" t="s">
        <v>128</v>
      </c>
      <c r="B132" s="10">
        <v>17261</v>
      </c>
      <c r="C132" s="9">
        <f t="shared" si="2"/>
        <v>6.2258507324694176E-5</v>
      </c>
    </row>
    <row r="133" spans="1:3" s="3" customFormat="1" ht="24">
      <c r="A133" s="16" t="s">
        <v>129</v>
      </c>
      <c r="B133" s="10">
        <v>4446</v>
      </c>
      <c r="C133" s="9">
        <f t="shared" si="2"/>
        <v>1.6036227539863874E-5</v>
      </c>
    </row>
    <row r="134" spans="1:3" s="3" customFormat="1">
      <c r="A134" s="15" t="s">
        <v>130</v>
      </c>
      <c r="B134" s="6">
        <f>SUM(B135:B178)</f>
        <v>4615006</v>
      </c>
      <c r="C134" s="6">
        <f t="shared" si="2"/>
        <v>1.6645813385928254E-2</v>
      </c>
    </row>
    <row r="135" spans="1:3">
      <c r="A135" s="16" t="s">
        <v>131</v>
      </c>
      <c r="B135" s="10">
        <v>494</v>
      </c>
      <c r="C135" s="9">
        <f t="shared" si="2"/>
        <v>1.7818030599848747E-6</v>
      </c>
    </row>
    <row r="136" spans="1:3">
      <c r="A136" s="16" t="s">
        <v>132</v>
      </c>
      <c r="B136" s="10">
        <v>57330</v>
      </c>
      <c r="C136" s="9">
        <f t="shared" si="2"/>
        <v>2.0678293406666573E-4</v>
      </c>
    </row>
    <row r="137" spans="1:3">
      <c r="A137" s="16" t="s">
        <v>133</v>
      </c>
      <c r="B137" s="10">
        <v>24867</v>
      </c>
      <c r="C137" s="9">
        <f t="shared" si="2"/>
        <v>8.9692503426404616E-5</v>
      </c>
    </row>
    <row r="138" spans="1:3">
      <c r="A138" s="21" t="s">
        <v>134</v>
      </c>
      <c r="B138" s="10">
        <v>0</v>
      </c>
      <c r="C138" s="9">
        <f t="shared" ref="C138:C201" si="3">B138*$C$8/$B$8</f>
        <v>0</v>
      </c>
    </row>
    <row r="139" spans="1:3">
      <c r="A139" s="16" t="s">
        <v>135</v>
      </c>
      <c r="B139" s="10">
        <v>361152</v>
      </c>
      <c r="C139" s="9">
        <f t="shared" si="3"/>
        <v>1.3026350986227884E-3</v>
      </c>
    </row>
    <row r="140" spans="1:3">
      <c r="A140" s="16" t="s">
        <v>136</v>
      </c>
      <c r="B140" s="10">
        <v>11394</v>
      </c>
      <c r="C140" s="9">
        <f t="shared" si="3"/>
        <v>4.109689082078474E-5</v>
      </c>
    </row>
    <row r="141" spans="1:3" ht="24">
      <c r="A141" s="16" t="s">
        <v>137</v>
      </c>
      <c r="B141" s="10">
        <v>1777188</v>
      </c>
      <c r="C141" s="9">
        <f t="shared" si="3"/>
        <v>6.4101194667376508E-3</v>
      </c>
    </row>
    <row r="142" spans="1:3">
      <c r="A142" s="16" t="s">
        <v>138</v>
      </c>
      <c r="B142" s="10">
        <v>20538</v>
      </c>
      <c r="C142" s="9">
        <f t="shared" si="3"/>
        <v>7.4078281874431895E-5</v>
      </c>
    </row>
    <row r="143" spans="1:3" ht="24">
      <c r="A143" s="16" t="s">
        <v>139</v>
      </c>
      <c r="B143" s="10">
        <v>2748</v>
      </c>
      <c r="C143" s="9">
        <f t="shared" si="3"/>
        <v>9.9117303822640403E-6</v>
      </c>
    </row>
    <row r="144" spans="1:3" ht="24">
      <c r="A144" s="16" t="s">
        <v>140</v>
      </c>
      <c r="B144" s="10">
        <v>715175</v>
      </c>
      <c r="C144" s="9">
        <f t="shared" si="3"/>
        <v>2.5795566870944996E-3</v>
      </c>
    </row>
    <row r="145" spans="1:3" s="3" customFormat="1" ht="24">
      <c r="A145" s="16" t="s">
        <v>141</v>
      </c>
      <c r="B145" s="10">
        <v>15538</v>
      </c>
      <c r="C145" s="9">
        <f t="shared" si="3"/>
        <v>5.6043837947459479E-5</v>
      </c>
    </row>
    <row r="146" spans="1:3">
      <c r="A146" s="16" t="s">
        <v>142</v>
      </c>
      <c r="B146" s="10">
        <v>3150</v>
      </c>
      <c r="C146" s="9">
        <f t="shared" si="3"/>
        <v>1.1361699673992623E-5</v>
      </c>
    </row>
    <row r="147" spans="1:3">
      <c r="A147" s="16" t="s">
        <v>143</v>
      </c>
      <c r="B147" s="10">
        <v>5915</v>
      </c>
      <c r="C147" s="9">
        <f t="shared" si="3"/>
        <v>2.1334747165608368E-5</v>
      </c>
    </row>
    <row r="148" spans="1:3">
      <c r="A148" s="17" t="s">
        <v>144</v>
      </c>
      <c r="B148" s="10">
        <v>77052</v>
      </c>
      <c r="C148" s="9">
        <f t="shared" si="3"/>
        <v>2.7791799469221572E-4</v>
      </c>
    </row>
    <row r="149" spans="1:3">
      <c r="A149" s="17" t="s">
        <v>145</v>
      </c>
      <c r="B149" s="10">
        <v>33312</v>
      </c>
      <c r="C149" s="9">
        <f t="shared" si="3"/>
        <v>1.2015267921906102E-4</v>
      </c>
    </row>
    <row r="150" spans="1:3" ht="36">
      <c r="A150" s="16" t="s">
        <v>146</v>
      </c>
      <c r="B150" s="10">
        <v>12600</v>
      </c>
      <c r="C150" s="9">
        <f t="shared" si="3"/>
        <v>4.5446798695970491E-5</v>
      </c>
    </row>
    <row r="151" spans="1:3" ht="36">
      <c r="A151" s="16" t="s">
        <v>146</v>
      </c>
      <c r="B151" s="10">
        <v>5600</v>
      </c>
      <c r="C151" s="9">
        <f t="shared" si="3"/>
        <v>2.0198577198209105E-5</v>
      </c>
    </row>
    <row r="152" spans="1:3">
      <c r="A152" s="16" t="s">
        <v>147</v>
      </c>
      <c r="B152" s="10">
        <v>2805</v>
      </c>
      <c r="C152" s="9">
        <f t="shared" si="3"/>
        <v>1.0117323043031525E-5</v>
      </c>
    </row>
    <row r="153" spans="1:3" ht="24">
      <c r="A153" s="16" t="s">
        <v>148</v>
      </c>
      <c r="B153" s="10">
        <v>32</v>
      </c>
      <c r="C153" s="9">
        <f t="shared" si="3"/>
        <v>1.1542044113262346E-7</v>
      </c>
    </row>
    <row r="154" spans="1:3">
      <c r="A154" s="16" t="s">
        <v>149</v>
      </c>
      <c r="B154" s="10">
        <v>618</v>
      </c>
      <c r="C154" s="9">
        <f t="shared" si="3"/>
        <v>2.2290572693737904E-6</v>
      </c>
    </row>
    <row r="155" spans="1:3" ht="24">
      <c r="A155" s="16" t="s">
        <v>150</v>
      </c>
      <c r="B155" s="10">
        <v>78789</v>
      </c>
      <c r="C155" s="9">
        <f t="shared" si="3"/>
        <v>2.8418316051244592E-4</v>
      </c>
    </row>
    <row r="156" spans="1:3">
      <c r="A156" s="16" t="s">
        <v>151</v>
      </c>
      <c r="B156" s="10">
        <v>21513</v>
      </c>
      <c r="C156" s="9">
        <f t="shared" si="3"/>
        <v>7.7594998440191516E-5</v>
      </c>
    </row>
    <row r="157" spans="1:3">
      <c r="A157" s="16" t="s">
        <v>152</v>
      </c>
      <c r="B157" s="10">
        <v>393221</v>
      </c>
      <c r="C157" s="9">
        <f t="shared" si="3"/>
        <v>1.4183044150816041E-3</v>
      </c>
    </row>
    <row r="158" spans="1:3" ht="24">
      <c r="A158" s="16" t="s">
        <v>153</v>
      </c>
      <c r="B158" s="10">
        <v>102366</v>
      </c>
      <c r="C158" s="9">
        <f t="shared" si="3"/>
        <v>3.6922277740569168E-4</v>
      </c>
    </row>
    <row r="159" spans="1:3" ht="24">
      <c r="A159" s="16" t="s">
        <v>154</v>
      </c>
      <c r="B159" s="10">
        <v>23296</v>
      </c>
      <c r="C159" s="9">
        <f t="shared" si="3"/>
        <v>8.4026081144549886E-5</v>
      </c>
    </row>
    <row r="160" spans="1:3">
      <c r="A160" s="16" t="s">
        <v>155</v>
      </c>
      <c r="B160" s="10">
        <v>8185</v>
      </c>
      <c r="C160" s="9">
        <f t="shared" si="3"/>
        <v>2.9522384708453844E-5</v>
      </c>
    </row>
    <row r="161" spans="1:3" ht="24">
      <c r="A161" s="16" t="s">
        <v>156</v>
      </c>
      <c r="B161" s="10">
        <v>32400</v>
      </c>
      <c r="C161" s="9">
        <f t="shared" si="3"/>
        <v>1.1686319664678125E-4</v>
      </c>
    </row>
    <row r="162" spans="1:3" ht="24">
      <c r="A162" s="16" t="s">
        <v>157</v>
      </c>
      <c r="B162" s="10">
        <v>37772</v>
      </c>
      <c r="C162" s="9">
        <f t="shared" si="3"/>
        <v>1.3623940320192041E-4</v>
      </c>
    </row>
    <row r="163" spans="1:3" ht="24">
      <c r="A163" s="16" t="s">
        <v>158</v>
      </c>
      <c r="B163" s="10">
        <v>18</v>
      </c>
      <c r="C163" s="9">
        <f t="shared" si="3"/>
        <v>6.4923998137100699E-8</v>
      </c>
    </row>
    <row r="164" spans="1:3" ht="24">
      <c r="A164" s="16" t="s">
        <v>159</v>
      </c>
      <c r="B164" s="10">
        <v>197206</v>
      </c>
      <c r="C164" s="9">
        <f t="shared" si="3"/>
        <v>7.1130010981250446E-4</v>
      </c>
    </row>
    <row r="165" spans="1:3" ht="24">
      <c r="A165" s="16" t="s">
        <v>160</v>
      </c>
      <c r="B165" s="10">
        <v>79591</v>
      </c>
      <c r="C165" s="9">
        <f t="shared" si="3"/>
        <v>2.8707588531833229E-4</v>
      </c>
    </row>
    <row r="166" spans="1:3" ht="24">
      <c r="A166" s="16" t="s">
        <v>161</v>
      </c>
      <c r="B166" s="10">
        <v>24884</v>
      </c>
      <c r="C166" s="9">
        <f t="shared" si="3"/>
        <v>8.9753820535756317E-5</v>
      </c>
    </row>
    <row r="167" spans="1:3" ht="24">
      <c r="A167" s="16" t="s">
        <v>162</v>
      </c>
      <c r="B167" s="10">
        <v>32580</v>
      </c>
      <c r="C167" s="9">
        <f t="shared" si="3"/>
        <v>1.1751243662815226E-4</v>
      </c>
    </row>
    <row r="168" spans="1:3">
      <c r="A168" s="16" t="s">
        <v>163</v>
      </c>
      <c r="B168" s="10">
        <v>210</v>
      </c>
      <c r="C168" s="9">
        <f t="shared" si="3"/>
        <v>7.5744664493284146E-7</v>
      </c>
    </row>
    <row r="169" spans="1:3" ht="24">
      <c r="A169" s="16" t="s">
        <v>164</v>
      </c>
      <c r="B169" s="10">
        <v>40655</v>
      </c>
      <c r="C169" s="9">
        <f t="shared" si="3"/>
        <v>1.4663806357021272E-4</v>
      </c>
    </row>
    <row r="170" spans="1:3">
      <c r="A170" s="16" t="s">
        <v>165</v>
      </c>
      <c r="B170" s="10">
        <v>85976</v>
      </c>
      <c r="C170" s="9">
        <f t="shared" si="3"/>
        <v>3.101058702130761E-4</v>
      </c>
    </row>
    <row r="171" spans="1:3">
      <c r="A171" s="16" t="s">
        <v>166</v>
      </c>
      <c r="B171" s="10">
        <v>728</v>
      </c>
      <c r="C171" s="9">
        <f t="shared" si="3"/>
        <v>2.6258150357671839E-6</v>
      </c>
    </row>
    <row r="172" spans="1:3">
      <c r="A172" s="16" t="s">
        <v>167</v>
      </c>
      <c r="B172" s="10">
        <v>103460</v>
      </c>
      <c r="C172" s="9">
        <f t="shared" si="3"/>
        <v>3.7316871373691322E-4</v>
      </c>
    </row>
    <row r="173" spans="1:3" ht="24">
      <c r="A173" s="16" t="s">
        <v>168</v>
      </c>
      <c r="B173" s="10">
        <v>544</v>
      </c>
      <c r="C173" s="9">
        <f t="shared" si="3"/>
        <v>1.9621474992545989E-6</v>
      </c>
    </row>
    <row r="174" spans="1:3" ht="24">
      <c r="A174" s="16" t="s">
        <v>169</v>
      </c>
      <c r="B174" s="10">
        <v>3744</v>
      </c>
      <c r="C174" s="9">
        <f t="shared" si="3"/>
        <v>1.3504191612516945E-5</v>
      </c>
    </row>
    <row r="175" spans="1:3">
      <c r="A175" s="16" t="s">
        <v>170</v>
      </c>
      <c r="B175" s="10">
        <v>129953</v>
      </c>
      <c r="C175" s="9">
        <f t="shared" si="3"/>
        <v>4.687260183283693E-4</v>
      </c>
    </row>
    <row r="176" spans="1:3">
      <c r="A176" s="16" t="s">
        <v>171</v>
      </c>
      <c r="B176" s="10">
        <v>1769</v>
      </c>
      <c r="C176" s="9">
        <f t="shared" si="3"/>
        <v>6.3805862613628405E-6</v>
      </c>
    </row>
    <row r="177" spans="1:3" ht="24">
      <c r="A177" s="16" t="s">
        <v>172</v>
      </c>
      <c r="B177" s="10">
        <v>9234</v>
      </c>
      <c r="C177" s="9">
        <f t="shared" si="3"/>
        <v>3.330601104433266E-5</v>
      </c>
    </row>
    <row r="178" spans="1:3" ht="24">
      <c r="A178" s="16" t="s">
        <v>173</v>
      </c>
      <c r="B178" s="10">
        <v>79404</v>
      </c>
      <c r="C178" s="9">
        <f t="shared" si="3"/>
        <v>2.8640139711546354E-4</v>
      </c>
    </row>
    <row r="179" spans="1:3" s="3" customFormat="1">
      <c r="A179" s="15" t="s">
        <v>174</v>
      </c>
      <c r="B179" s="6">
        <f>SUM(B180)</f>
        <v>205755</v>
      </c>
      <c r="C179" s="6">
        <f t="shared" si="3"/>
        <v>7.4213540203884188E-4</v>
      </c>
    </row>
    <row r="180" spans="1:3">
      <c r="A180" s="16" t="s">
        <v>175</v>
      </c>
      <c r="B180" s="10">
        <v>205755</v>
      </c>
      <c r="C180" s="9">
        <f t="shared" si="3"/>
        <v>7.4213540203884188E-4</v>
      </c>
    </row>
    <row r="181" spans="1:3">
      <c r="A181" s="22" t="s">
        <v>176</v>
      </c>
      <c r="B181" s="6">
        <f>B182+B193+B198+B219+B231+B229+B240</f>
        <v>-21190826.670000002</v>
      </c>
      <c r="C181" s="6">
        <f t="shared" si="3"/>
        <v>-7.643295506926133E-2</v>
      </c>
    </row>
    <row r="182" spans="1:3">
      <c r="A182" s="15" t="s">
        <v>177</v>
      </c>
      <c r="B182" s="6">
        <f>SUM(B183:B192)</f>
        <v>273591</v>
      </c>
      <c r="C182" s="6">
        <f t="shared" si="3"/>
        <v>9.8681230968486206E-4</v>
      </c>
    </row>
    <row r="183" spans="1:3" ht="36">
      <c r="A183" s="17" t="s">
        <v>178</v>
      </c>
      <c r="B183" s="10">
        <v>730</v>
      </c>
      <c r="C183" s="9">
        <f t="shared" si="3"/>
        <v>2.6330288133379728E-6</v>
      </c>
    </row>
    <row r="184" spans="1:3">
      <c r="A184" s="16" t="s">
        <v>179</v>
      </c>
      <c r="B184" s="10">
        <v>33780</v>
      </c>
      <c r="C184" s="9">
        <f t="shared" si="3"/>
        <v>1.2184070317062565E-4</v>
      </c>
    </row>
    <row r="185" spans="1:3" ht="36">
      <c r="A185" s="16" t="s">
        <v>180</v>
      </c>
      <c r="B185" s="10">
        <v>20264</v>
      </c>
      <c r="C185" s="9">
        <f t="shared" si="3"/>
        <v>7.3089994347233801E-5</v>
      </c>
    </row>
    <row r="186" spans="1:3" ht="36">
      <c r="A186" s="16" t="s">
        <v>181</v>
      </c>
      <c r="B186" s="10">
        <v>67545</v>
      </c>
      <c r="C186" s="9">
        <f t="shared" si="3"/>
        <v>2.4362730300947036E-4</v>
      </c>
    </row>
    <row r="187" spans="1:3" ht="24">
      <c r="A187" s="16" t="s">
        <v>182</v>
      </c>
      <c r="B187" s="10">
        <v>3330</v>
      </c>
      <c r="C187" s="9">
        <f t="shared" si="3"/>
        <v>1.2010939655363629E-5</v>
      </c>
    </row>
    <row r="188" spans="1:3" ht="24">
      <c r="A188" s="16" t="s">
        <v>183</v>
      </c>
      <c r="B188" s="10">
        <v>67045</v>
      </c>
      <c r="C188" s="9">
        <f t="shared" si="3"/>
        <v>2.4182385861677312E-4</v>
      </c>
    </row>
    <row r="189" spans="1:3" ht="36">
      <c r="A189" s="16" t="s">
        <v>184</v>
      </c>
      <c r="B189" s="10">
        <v>679</v>
      </c>
      <c r="C189" s="9">
        <f t="shared" si="3"/>
        <v>2.4490774852828543E-6</v>
      </c>
    </row>
    <row r="190" spans="1:3" s="3" customFormat="1" ht="24">
      <c r="A190" s="16" t="s">
        <v>185</v>
      </c>
      <c r="B190" s="10">
        <v>27160</v>
      </c>
      <c r="C190" s="9">
        <f t="shared" si="3"/>
        <v>9.7963099411314166E-5</v>
      </c>
    </row>
    <row r="191" spans="1:3" s="3" customFormat="1" ht="24">
      <c r="A191" s="16" t="s">
        <v>186</v>
      </c>
      <c r="B191" s="10">
        <v>6099</v>
      </c>
      <c r="C191" s="9">
        <f t="shared" si="3"/>
        <v>2.1998414702120952E-5</v>
      </c>
    </row>
    <row r="192" spans="1:3" ht="24">
      <c r="A192" s="16" t="s">
        <v>187</v>
      </c>
      <c r="B192" s="10">
        <v>46959</v>
      </c>
      <c r="C192" s="9">
        <f t="shared" si="3"/>
        <v>1.6937589047333953E-4</v>
      </c>
    </row>
    <row r="193" spans="1:3">
      <c r="A193" s="15" t="s">
        <v>188</v>
      </c>
      <c r="B193" s="6">
        <f>SUM(B194:B197)</f>
        <v>4492903</v>
      </c>
      <c r="C193" s="6">
        <f t="shared" si="3"/>
        <v>1.620540144456523E-2</v>
      </c>
    </row>
    <row r="194" spans="1:3">
      <c r="A194" s="16" t="s">
        <v>189</v>
      </c>
      <c r="B194" s="10">
        <v>64584</v>
      </c>
      <c r="C194" s="9">
        <f t="shared" si="3"/>
        <v>2.329473053159173E-4</v>
      </c>
    </row>
    <row r="195" spans="1:3" ht="24">
      <c r="A195" s="16" t="s">
        <v>190</v>
      </c>
      <c r="B195" s="10">
        <v>1585668</v>
      </c>
      <c r="C195" s="9">
        <f t="shared" si="3"/>
        <v>5.7193281265588997E-3</v>
      </c>
    </row>
    <row r="196" spans="1:3" ht="24">
      <c r="A196" s="16" t="s">
        <v>191</v>
      </c>
      <c r="B196" s="10">
        <v>2832830</v>
      </c>
      <c r="C196" s="9">
        <f t="shared" si="3"/>
        <v>1.0217702757929053E-2</v>
      </c>
    </row>
    <row r="197" spans="1:3">
      <c r="A197" s="16" t="s">
        <v>192</v>
      </c>
      <c r="B197" s="10">
        <v>9821</v>
      </c>
      <c r="C197" s="9">
        <f t="shared" si="3"/>
        <v>3.5423254761359221E-5</v>
      </c>
    </row>
    <row r="198" spans="1:3" s="3" customFormat="1">
      <c r="A198" s="15" t="s">
        <v>193</v>
      </c>
      <c r="B198" s="6">
        <f>SUM(B199:B218)</f>
        <v>32422298.43</v>
      </c>
      <c r="C198" s="6">
        <f t="shared" si="3"/>
        <v>0.11694362460388016</v>
      </c>
    </row>
    <row r="199" spans="1:3" s="3" customFormat="1">
      <c r="A199" s="16" t="s">
        <v>194</v>
      </c>
      <c r="B199" s="10">
        <v>7184</v>
      </c>
      <c r="C199" s="9">
        <f t="shared" si="3"/>
        <v>2.5911889034273967E-5</v>
      </c>
    </row>
    <row r="200" spans="1:3">
      <c r="A200" s="16" t="s">
        <v>195</v>
      </c>
      <c r="B200" s="10">
        <v>393755.5</v>
      </c>
      <c r="C200" s="9">
        <f t="shared" si="3"/>
        <v>1.4202322971373974E-3</v>
      </c>
    </row>
    <row r="201" spans="1:3">
      <c r="A201" s="16" t="s">
        <v>196</v>
      </c>
      <c r="B201" s="10">
        <v>32718</v>
      </c>
      <c r="C201" s="9">
        <f t="shared" si="3"/>
        <v>1.180101872805367E-4</v>
      </c>
    </row>
    <row r="202" spans="1:3">
      <c r="A202" s="16" t="s">
        <v>197</v>
      </c>
      <c r="B202" s="10">
        <v>435.91</v>
      </c>
      <c r="C202" s="9">
        <f t="shared" ref="C202:C265" si="4">B202*$C$8/$B$8</f>
        <v>1.5722788904413091E-6</v>
      </c>
    </row>
    <row r="203" spans="1:3" ht="24">
      <c r="A203" s="16" t="s">
        <v>198</v>
      </c>
      <c r="B203" s="10">
        <v>3059766.7</v>
      </c>
      <c r="C203" s="9">
        <f t="shared" si="4"/>
        <v>1.1036238196153486E-2</v>
      </c>
    </row>
    <row r="204" spans="1:3">
      <c r="A204" s="16" t="s">
        <v>199</v>
      </c>
      <c r="B204" s="10">
        <v>31800</v>
      </c>
      <c r="C204" s="9">
        <f t="shared" si="4"/>
        <v>1.1469906337554457E-4</v>
      </c>
    </row>
    <row r="205" spans="1:3">
      <c r="A205" s="16" t="s">
        <v>200</v>
      </c>
      <c r="B205" s="10">
        <v>1630981.5</v>
      </c>
      <c r="C205" s="9">
        <f t="shared" si="4"/>
        <v>5.8827688815358721E-3</v>
      </c>
    </row>
    <row r="206" spans="1:3">
      <c r="A206" s="16" t="s">
        <v>201</v>
      </c>
      <c r="B206" s="10">
        <v>754719.32</v>
      </c>
      <c r="C206" s="9">
        <f t="shared" si="4"/>
        <v>2.7221886514285504E-3</v>
      </c>
    </row>
    <row r="207" spans="1:3" ht="24">
      <c r="A207" s="16" t="s">
        <v>202</v>
      </c>
      <c r="B207" s="10">
        <v>586390</v>
      </c>
      <c r="C207" s="9">
        <f t="shared" si="4"/>
        <v>2.1150435148674712E-3</v>
      </c>
    </row>
    <row r="208" spans="1:3" ht="24">
      <c r="A208" s="16" t="s">
        <v>203</v>
      </c>
      <c r="B208" s="10">
        <v>19583307.5</v>
      </c>
      <c r="C208" s="9">
        <f t="shared" si="4"/>
        <v>7.0634812202681668E-2</v>
      </c>
    </row>
    <row r="209" spans="1:3" ht="24">
      <c r="A209" s="16" t="s">
        <v>203</v>
      </c>
      <c r="B209" s="10">
        <v>470</v>
      </c>
      <c r="C209" s="9">
        <f t="shared" si="4"/>
        <v>1.6952377291354072E-6</v>
      </c>
    </row>
    <row r="210" spans="1:3" ht="24">
      <c r="A210" s="16" t="s">
        <v>204</v>
      </c>
      <c r="B210" s="10">
        <v>2216</v>
      </c>
      <c r="C210" s="9">
        <f t="shared" si="4"/>
        <v>7.992865548434174E-6</v>
      </c>
    </row>
    <row r="211" spans="1:3">
      <c r="A211" s="16" t="s">
        <v>205</v>
      </c>
      <c r="B211" s="10">
        <v>40727</v>
      </c>
      <c r="C211" s="9">
        <f t="shared" si="4"/>
        <v>1.4689775956276113E-4</v>
      </c>
    </row>
    <row r="212" spans="1:3">
      <c r="A212" s="16" t="s">
        <v>206</v>
      </c>
      <c r="B212" s="10">
        <v>54910</v>
      </c>
      <c r="C212" s="9">
        <f t="shared" si="4"/>
        <v>1.9805426320601108E-4</v>
      </c>
    </row>
    <row r="213" spans="1:3">
      <c r="A213" s="16" t="s">
        <v>207</v>
      </c>
      <c r="B213" s="10">
        <v>266389</v>
      </c>
      <c r="C213" s="9">
        <f t="shared" si="4"/>
        <v>9.6083549665245099E-4</v>
      </c>
    </row>
    <row r="214" spans="1:3" s="3" customFormat="1">
      <c r="A214" s="16" t="s">
        <v>208</v>
      </c>
      <c r="B214" s="10">
        <v>564670</v>
      </c>
      <c r="C214" s="9">
        <f t="shared" si="4"/>
        <v>2.0367018904487028E-3</v>
      </c>
    </row>
    <row r="215" spans="1:3" ht="24">
      <c r="A215" s="16" t="s">
        <v>209</v>
      </c>
      <c r="B215" s="10">
        <v>5103856</v>
      </c>
      <c r="C215" s="9">
        <f t="shared" si="4"/>
        <v>1.8409040968668345E-2</v>
      </c>
    </row>
    <row r="216" spans="1:3">
      <c r="A216" s="16" t="s">
        <v>210</v>
      </c>
      <c r="B216" s="10">
        <v>185818</v>
      </c>
      <c r="C216" s="9">
        <f t="shared" si="4"/>
        <v>6.7022486032443211E-4</v>
      </c>
    </row>
    <row r="217" spans="1:3" ht="24">
      <c r="A217" s="16" t="s">
        <v>211</v>
      </c>
      <c r="B217" s="10">
        <v>119856</v>
      </c>
      <c r="C217" s="9">
        <f t="shared" si="4"/>
        <v>4.3230726226224116E-4</v>
      </c>
    </row>
    <row r="218" spans="1:3">
      <c r="A218" s="16" t="s">
        <v>212</v>
      </c>
      <c r="B218" s="10">
        <v>2328</v>
      </c>
      <c r="C218" s="9">
        <f t="shared" si="4"/>
        <v>8.3968370923983572E-6</v>
      </c>
    </row>
    <row r="219" spans="1:3">
      <c r="A219" s="15" t="s">
        <v>213</v>
      </c>
      <c r="B219" s="6">
        <f>SUM(B220:B228)</f>
        <v>320009.3</v>
      </c>
      <c r="C219" s="6">
        <f t="shared" si="4"/>
        <v>1.1542379553919388E-3</v>
      </c>
    </row>
    <row r="220" spans="1:3">
      <c r="A220" s="16" t="s">
        <v>214</v>
      </c>
      <c r="B220" s="10">
        <v>160398</v>
      </c>
      <c r="C220" s="9">
        <f t="shared" si="4"/>
        <v>5.7853774739970436E-4</v>
      </c>
    </row>
    <row r="221" spans="1:3">
      <c r="A221" s="16" t="s">
        <v>215</v>
      </c>
      <c r="B221" s="10">
        <v>6827.3</v>
      </c>
      <c r="C221" s="9">
        <f t="shared" si="4"/>
        <v>2.4625311804523755E-5</v>
      </c>
    </row>
    <row r="222" spans="1:3" ht="24">
      <c r="A222" s="16" t="s">
        <v>216</v>
      </c>
      <c r="B222" s="10">
        <v>1094</v>
      </c>
      <c r="C222" s="9">
        <f t="shared" si="4"/>
        <v>3.9459363312215647E-6</v>
      </c>
    </row>
    <row r="223" spans="1:3" ht="48">
      <c r="A223" s="16" t="s">
        <v>217</v>
      </c>
      <c r="B223" s="10">
        <v>29364</v>
      </c>
      <c r="C223" s="9">
        <f t="shared" si="4"/>
        <v>1.059126822943236E-4</v>
      </c>
    </row>
    <row r="224" spans="1:3" ht="24">
      <c r="A224" s="16" t="s">
        <v>218</v>
      </c>
      <c r="B224" s="10">
        <v>3980</v>
      </c>
      <c r="C224" s="9">
        <f t="shared" si="4"/>
        <v>1.4355417365870043E-5</v>
      </c>
    </row>
    <row r="225" spans="1:3">
      <c r="A225" s="16" t="s">
        <v>219</v>
      </c>
      <c r="B225" s="10">
        <v>2090</v>
      </c>
      <c r="C225" s="9">
        <f t="shared" si="4"/>
        <v>7.5383975614744702E-6</v>
      </c>
    </row>
    <row r="226" spans="1:3" ht="36">
      <c r="A226" s="16" t="s">
        <v>220</v>
      </c>
      <c r="B226" s="10">
        <v>40991</v>
      </c>
      <c r="C226" s="9">
        <f t="shared" si="4"/>
        <v>1.4784997820210526E-4</v>
      </c>
    </row>
    <row r="227" spans="1:3" ht="24">
      <c r="A227" s="16" t="s">
        <v>221</v>
      </c>
      <c r="B227" s="10">
        <v>75067</v>
      </c>
      <c r="C227" s="9">
        <f t="shared" si="4"/>
        <v>2.7075832045320766E-4</v>
      </c>
    </row>
    <row r="228" spans="1:3" ht="24">
      <c r="A228" s="16" t="s">
        <v>222</v>
      </c>
      <c r="B228" s="10">
        <v>198</v>
      </c>
      <c r="C228" s="9">
        <f t="shared" si="4"/>
        <v>7.1416397950810771E-7</v>
      </c>
    </row>
    <row r="229" spans="1:3">
      <c r="A229" s="15" t="s">
        <v>223</v>
      </c>
      <c r="B229" s="6">
        <f>SUM(B230)</f>
        <v>-59939168.399999999</v>
      </c>
      <c r="C229" s="6">
        <f t="shared" si="4"/>
        <v>-0.21619391430783139</v>
      </c>
    </row>
    <row r="230" spans="1:3" ht="24">
      <c r="A230" s="17" t="s">
        <v>224</v>
      </c>
      <c r="B230" s="10">
        <v>-59939168.399999999</v>
      </c>
      <c r="C230" s="9">
        <f t="shared" si="4"/>
        <v>-0.21619391430783139</v>
      </c>
    </row>
    <row r="231" spans="1:3">
      <c r="A231" s="15" t="s">
        <v>176</v>
      </c>
      <c r="B231" s="6">
        <f>SUM(B232:B239)</f>
        <v>1208359</v>
      </c>
      <c r="C231" s="6">
        <f t="shared" si="4"/>
        <v>4.3584165258304924E-3</v>
      </c>
    </row>
    <row r="232" spans="1:3">
      <c r="A232" s="16" t="s">
        <v>225</v>
      </c>
      <c r="B232" s="10">
        <v>1064070</v>
      </c>
      <c r="C232" s="9">
        <f t="shared" si="4"/>
        <v>3.8379821498747079E-3</v>
      </c>
    </row>
    <row r="233" spans="1:3" ht="36">
      <c r="A233" s="16" t="s">
        <v>226</v>
      </c>
      <c r="B233" s="10">
        <v>11462</v>
      </c>
      <c r="C233" s="9">
        <f t="shared" si="4"/>
        <v>4.1342159258191566E-5</v>
      </c>
    </row>
    <row r="234" spans="1:3" ht="24">
      <c r="A234" s="16" t="s">
        <v>227</v>
      </c>
      <c r="B234" s="10">
        <v>3644</v>
      </c>
      <c r="C234" s="9">
        <f t="shared" si="4"/>
        <v>1.3143502733977497E-5</v>
      </c>
    </row>
    <row r="235" spans="1:3" s="3" customFormat="1" ht="24">
      <c r="A235" s="16" t="s">
        <v>228</v>
      </c>
      <c r="B235" s="10">
        <v>14568</v>
      </c>
      <c r="C235" s="9">
        <f t="shared" si="4"/>
        <v>5.2545155825626829E-5</v>
      </c>
    </row>
    <row r="236" spans="1:3" ht="36">
      <c r="A236" s="16" t="s">
        <v>229</v>
      </c>
      <c r="B236" s="10">
        <v>22403</v>
      </c>
      <c r="C236" s="9">
        <f t="shared" si="4"/>
        <v>8.0805129459192603E-5</v>
      </c>
    </row>
    <row r="237" spans="1:3" ht="36">
      <c r="A237" s="16" t="s">
        <v>230</v>
      </c>
      <c r="B237" s="10">
        <v>83812</v>
      </c>
      <c r="C237" s="9">
        <f t="shared" si="4"/>
        <v>3.0230056288148245E-4</v>
      </c>
    </row>
    <row r="238" spans="1:3">
      <c r="A238" s="16" t="s">
        <v>231</v>
      </c>
      <c r="B238" s="10">
        <v>3120</v>
      </c>
      <c r="C238" s="9">
        <f t="shared" si="4"/>
        <v>1.1253493010430788E-5</v>
      </c>
    </row>
    <row r="239" spans="1:3" s="3" customFormat="1">
      <c r="A239" s="16" t="s">
        <v>232</v>
      </c>
      <c r="B239" s="10">
        <v>5280</v>
      </c>
      <c r="C239" s="9">
        <f t="shared" si="4"/>
        <v>1.9044372786882871E-5</v>
      </c>
    </row>
    <row r="240" spans="1:3">
      <c r="A240" s="15" t="s">
        <v>233</v>
      </c>
      <c r="B240" s="6">
        <f>SUM(B241)</f>
        <v>31181</v>
      </c>
      <c r="C240" s="6">
        <f t="shared" si="4"/>
        <v>1.1246639921738538E-4</v>
      </c>
    </row>
    <row r="241" spans="1:3">
      <c r="A241" s="16" t="s">
        <v>234</v>
      </c>
      <c r="B241" s="10">
        <v>31181</v>
      </c>
      <c r="C241" s="9">
        <f t="shared" si="4"/>
        <v>1.1246639921738538E-4</v>
      </c>
    </row>
    <row r="242" spans="1:3">
      <c r="A242" s="15" t="s">
        <v>235</v>
      </c>
      <c r="B242" s="6">
        <f>SUM(B243:B247)</f>
        <v>17260631.43</v>
      </c>
      <c r="C242" s="6">
        <f t="shared" si="4"/>
        <v>6.2257177933694542E-2</v>
      </c>
    </row>
    <row r="243" spans="1:3">
      <c r="A243" s="16" t="s">
        <v>236</v>
      </c>
      <c r="B243" s="10">
        <v>14640837.539999999</v>
      </c>
      <c r="C243" s="9">
        <f t="shared" si="4"/>
        <v>5.2807872731808557E-2</v>
      </c>
    </row>
    <row r="244" spans="1:3" ht="36">
      <c r="A244" s="16" t="s">
        <v>237</v>
      </c>
      <c r="B244" s="10">
        <v>-15177.36</v>
      </c>
      <c r="C244" s="9">
        <f t="shared" si="4"/>
        <v>-5.4743049575894816E-5</v>
      </c>
    </row>
    <row r="245" spans="1:3" s="3" customFormat="1" ht="24">
      <c r="A245" s="16" t="s">
        <v>238</v>
      </c>
      <c r="B245" s="10">
        <v>-83607.7</v>
      </c>
      <c r="C245" s="9">
        <f t="shared" si="4"/>
        <v>-3.0156367550262635E-4</v>
      </c>
    </row>
    <row r="246" spans="1:3" s="3" customFormat="1">
      <c r="A246" s="16" t="s">
        <v>239</v>
      </c>
      <c r="B246" s="10">
        <v>2719282.63</v>
      </c>
      <c r="C246" s="9">
        <f t="shared" si="4"/>
        <v>9.8081500224650158E-3</v>
      </c>
    </row>
    <row r="247" spans="1:3">
      <c r="A247" s="16" t="s">
        <v>240</v>
      </c>
      <c r="B247" s="10">
        <v>-703.68</v>
      </c>
      <c r="C247" s="9">
        <f t="shared" si="4"/>
        <v>-2.5380955005063898E-6</v>
      </c>
    </row>
    <row r="248" spans="1:3">
      <c r="A248" s="15" t="s">
        <v>241</v>
      </c>
      <c r="B248" s="6">
        <f>SUM(B249)</f>
        <v>72454753.399999991</v>
      </c>
      <c r="C248" s="6">
        <f t="shared" si="4"/>
        <v>0.26133623748698276</v>
      </c>
    </row>
    <row r="249" spans="1:3">
      <c r="A249" s="15" t="s">
        <v>242</v>
      </c>
      <c r="B249" s="6">
        <f>+B250</f>
        <v>72454753.399999991</v>
      </c>
      <c r="C249" s="6">
        <f t="shared" si="4"/>
        <v>0.26133623748698276</v>
      </c>
    </row>
    <row r="250" spans="1:3" s="3" customFormat="1">
      <c r="A250" s="15" t="s">
        <v>243</v>
      </c>
      <c r="B250" s="6">
        <f>SUM(B251:B256)</f>
        <v>72454753.399999991</v>
      </c>
      <c r="C250" s="6">
        <f t="shared" si="4"/>
        <v>0.26133623748698276</v>
      </c>
    </row>
    <row r="251" spans="1:3" ht="24">
      <c r="A251" s="16" t="s">
        <v>244</v>
      </c>
      <c r="B251" s="10">
        <v>1562938.05</v>
      </c>
      <c r="C251" s="9">
        <f t="shared" si="4"/>
        <v>5.6373437248113225E-3</v>
      </c>
    </row>
    <row r="252" spans="1:3" ht="24">
      <c r="A252" s="16" t="s">
        <v>245</v>
      </c>
      <c r="B252" s="10">
        <v>741972</v>
      </c>
      <c r="C252" s="9">
        <f t="shared" si="4"/>
        <v>2.6762104858767156E-3</v>
      </c>
    </row>
    <row r="253" spans="1:3">
      <c r="A253" s="16" t="s">
        <v>246</v>
      </c>
      <c r="B253" s="10">
        <v>108</v>
      </c>
      <c r="C253" s="9">
        <f t="shared" si="4"/>
        <v>3.8954398882260419E-7</v>
      </c>
    </row>
    <row r="254" spans="1:3" s="3" customFormat="1">
      <c r="A254" s="16" t="s">
        <v>247</v>
      </c>
      <c r="B254" s="10">
        <v>10635.8</v>
      </c>
      <c r="C254" s="9">
        <f t="shared" si="4"/>
        <v>3.8362147743698646E-5</v>
      </c>
    </row>
    <row r="255" spans="1:3">
      <c r="A255" s="16" t="s">
        <v>248</v>
      </c>
      <c r="B255" s="10">
        <v>69445700.989999995</v>
      </c>
      <c r="C255" s="9">
        <f t="shared" si="4"/>
        <v>0.25048292009468953</v>
      </c>
    </row>
    <row r="256" spans="1:3" s="3" customFormat="1">
      <c r="A256" s="16" t="s">
        <v>249</v>
      </c>
      <c r="B256" s="10">
        <v>693398.56</v>
      </c>
      <c r="C256" s="9">
        <f t="shared" si="4"/>
        <v>2.5010114898726837E-3</v>
      </c>
    </row>
    <row r="257" spans="1:4">
      <c r="A257" s="15" t="s">
        <v>250</v>
      </c>
      <c r="B257" s="6">
        <f>B258+B262+B264+B266</f>
        <v>4817367.3100000005</v>
      </c>
      <c r="C257" s="6">
        <f t="shared" si="4"/>
        <v>1.7375708125564993E-2</v>
      </c>
    </row>
    <row r="258" spans="1:4" s="3" customFormat="1">
      <c r="A258" s="15" t="s">
        <v>251</v>
      </c>
      <c r="B258" s="6">
        <f>SUM(B259:B261)</f>
        <v>1039606.53</v>
      </c>
      <c r="C258" s="6">
        <f t="shared" si="4"/>
        <v>3.7497451342798733E-3</v>
      </c>
    </row>
    <row r="259" spans="1:4" ht="24">
      <c r="A259" s="16" t="s">
        <v>252</v>
      </c>
      <c r="B259" s="10">
        <v>10460</v>
      </c>
      <c r="C259" s="9">
        <f t="shared" si="4"/>
        <v>3.7728056695226295E-5</v>
      </c>
    </row>
    <row r="260" spans="1:4" ht="24">
      <c r="A260" s="16" t="s">
        <v>253</v>
      </c>
      <c r="B260" s="10">
        <v>6733</v>
      </c>
      <c r="C260" s="9">
        <f t="shared" si="4"/>
        <v>2.4285182192061055E-5</v>
      </c>
    </row>
    <row r="261" spans="1:4" ht="24">
      <c r="A261" s="16" t="s">
        <v>254</v>
      </c>
      <c r="B261" s="10">
        <v>1022413.53</v>
      </c>
      <c r="C261" s="9">
        <f t="shared" si="4"/>
        <v>3.6877318953925861E-3</v>
      </c>
    </row>
    <row r="262" spans="1:4" s="3" customFormat="1">
      <c r="A262" s="15" t="s">
        <v>255</v>
      </c>
      <c r="B262" s="6">
        <f>SUM(B263:B263)</f>
        <v>47965.86</v>
      </c>
      <c r="C262" s="6">
        <f t="shared" si="4"/>
        <v>1.7300752251580182E-4</v>
      </c>
      <c r="D262" s="4"/>
    </row>
    <row r="263" spans="1:4" s="3" customFormat="1">
      <c r="A263" s="16" t="s">
        <v>256</v>
      </c>
      <c r="B263" s="10">
        <v>47965.86</v>
      </c>
      <c r="C263" s="9">
        <f t="shared" si="4"/>
        <v>1.7300752251580182E-4</v>
      </c>
      <c r="D263" s="4"/>
    </row>
    <row r="264" spans="1:4" s="3" customFormat="1">
      <c r="A264" s="15" t="s">
        <v>257</v>
      </c>
      <c r="B264" s="6">
        <f>SUM(B265)</f>
        <v>2262</v>
      </c>
      <c r="C264" s="6">
        <f t="shared" si="4"/>
        <v>8.158782432562321E-6</v>
      </c>
    </row>
    <row r="265" spans="1:4">
      <c r="A265" s="16" t="s">
        <v>258</v>
      </c>
      <c r="B265" s="10">
        <v>2262</v>
      </c>
      <c r="C265" s="9">
        <f t="shared" si="4"/>
        <v>8.158782432562321E-6</v>
      </c>
    </row>
    <row r="266" spans="1:4">
      <c r="A266" s="15" t="s">
        <v>259</v>
      </c>
      <c r="B266" s="6">
        <f>SUM(B267:B275)</f>
        <v>3727532.92</v>
      </c>
      <c r="C266" s="6">
        <f t="shared" ref="C266:C329" si="5">B266*$C$8/$B$8</f>
        <v>1.3444796686336751E-2</v>
      </c>
    </row>
    <row r="267" spans="1:4" s="3" customFormat="1">
      <c r="A267" s="16" t="s">
        <v>260</v>
      </c>
      <c r="B267" s="10">
        <v>557298.5</v>
      </c>
      <c r="C267" s="9">
        <f t="shared" si="5"/>
        <v>2.0101137097671674E-3</v>
      </c>
      <c r="D267" s="4"/>
    </row>
    <row r="268" spans="1:4">
      <c r="A268" s="16" t="s">
        <v>261</v>
      </c>
      <c r="B268" s="11">
        <v>85861</v>
      </c>
      <c r="C268" s="9">
        <f t="shared" si="5"/>
        <v>3.0969107800275574E-4</v>
      </c>
    </row>
    <row r="269" spans="1:4">
      <c r="A269" s="16" t="s">
        <v>262</v>
      </c>
      <c r="B269" s="10">
        <v>1292724.45</v>
      </c>
      <c r="C269" s="9">
        <f t="shared" si="5"/>
        <v>4.6627133213102516E-3</v>
      </c>
      <c r="D269" s="3"/>
    </row>
    <row r="270" spans="1:4">
      <c r="A270" s="16" t="s">
        <v>263</v>
      </c>
      <c r="B270" s="10">
        <v>501176</v>
      </c>
      <c r="C270" s="9">
        <f t="shared" si="5"/>
        <v>1.8076860939088655E-3</v>
      </c>
      <c r="D270" s="3"/>
    </row>
    <row r="271" spans="1:4" s="3" customFormat="1">
      <c r="A271" s="16" t="s">
        <v>264</v>
      </c>
      <c r="B271" s="10">
        <v>245979</v>
      </c>
      <c r="C271" s="9">
        <f t="shared" si="5"/>
        <v>8.8721889654254957E-4</v>
      </c>
      <c r="D271" s="4"/>
    </row>
    <row r="272" spans="1:4">
      <c r="A272" s="16" t="s">
        <v>265</v>
      </c>
      <c r="B272" s="10">
        <v>223813</v>
      </c>
      <c r="C272" s="9">
        <f t="shared" si="5"/>
        <v>8.0726859972549548E-4</v>
      </c>
    </row>
    <row r="273" spans="1:4" s="3" customFormat="1">
      <c r="A273" s="17" t="s">
        <v>266</v>
      </c>
      <c r="B273" s="11">
        <v>158050</v>
      </c>
      <c r="C273" s="9">
        <f t="shared" si="5"/>
        <v>5.7006877253159812E-4</v>
      </c>
      <c r="D273" s="4"/>
    </row>
    <row r="274" spans="1:4">
      <c r="A274" s="16" t="s">
        <v>267</v>
      </c>
      <c r="B274" s="10">
        <v>662427.97</v>
      </c>
      <c r="C274" s="9">
        <f t="shared" si="5"/>
        <v>2.389304016124633E-3</v>
      </c>
    </row>
    <row r="275" spans="1:4">
      <c r="A275" s="16" t="s">
        <v>268</v>
      </c>
      <c r="B275" s="10">
        <v>203</v>
      </c>
      <c r="C275" s="10">
        <f t="shared" si="5"/>
        <v>7.3219842343508012E-7</v>
      </c>
    </row>
    <row r="276" spans="1:4">
      <c r="A276" s="15" t="s">
        <v>269</v>
      </c>
      <c r="B276" s="6">
        <f t="shared" ref="B276:B277" si="6">+B277</f>
        <v>6237820.3399999999</v>
      </c>
      <c r="C276" s="6">
        <f t="shared" si="5"/>
        <v>2.2499124229651602E-2</v>
      </c>
    </row>
    <row r="277" spans="1:4" s="3" customFormat="1">
      <c r="A277" s="15" t="s">
        <v>270</v>
      </c>
      <c r="B277" s="6">
        <f t="shared" si="6"/>
        <v>6237820.3399999999</v>
      </c>
      <c r="C277" s="6">
        <f t="shared" si="5"/>
        <v>2.2499124229651602E-2</v>
      </c>
    </row>
    <row r="278" spans="1:4">
      <c r="A278" s="16" t="s">
        <v>271</v>
      </c>
      <c r="B278" s="10">
        <v>6237820.3399999999</v>
      </c>
      <c r="C278" s="10">
        <f t="shared" si="5"/>
        <v>2.2499124229651602E-2</v>
      </c>
    </row>
    <row r="279" spans="1:4">
      <c r="A279" s="15" t="s">
        <v>272</v>
      </c>
      <c r="B279" s="6">
        <f>B280+B292+B313+B329</f>
        <v>23558447562.829998</v>
      </c>
      <c r="C279" s="6">
        <f t="shared" si="5"/>
        <v>84.972700315675525</v>
      </c>
      <c r="D279" s="3"/>
    </row>
    <row r="280" spans="1:4" s="3" customFormat="1">
      <c r="A280" s="15" t="s">
        <v>273</v>
      </c>
      <c r="B280" s="6">
        <f>B281+B290</f>
        <v>10931160146.789999</v>
      </c>
      <c r="C280" s="6">
        <f t="shared" si="5"/>
        <v>39.427478944807959</v>
      </c>
      <c r="D280" s="4"/>
    </row>
    <row r="281" spans="1:4">
      <c r="A281" s="15" t="s">
        <v>274</v>
      </c>
      <c r="B281" s="6">
        <f>SUM(B282:B289)</f>
        <v>10930846580.529999</v>
      </c>
      <c r="C281" s="6">
        <f t="shared" si="5"/>
        <v>39.426347946181288</v>
      </c>
    </row>
    <row r="282" spans="1:4">
      <c r="A282" s="16" t="s">
        <v>275</v>
      </c>
      <c r="B282" s="10">
        <v>8305507627.5299997</v>
      </c>
      <c r="C282" s="10">
        <f t="shared" si="5"/>
        <v>29.957042318746296</v>
      </c>
    </row>
    <row r="283" spans="1:4">
      <c r="A283" s="16" t="s">
        <v>276</v>
      </c>
      <c r="B283" s="10">
        <v>467158093</v>
      </c>
      <c r="C283" s="10">
        <f t="shared" si="5"/>
        <v>1.6849872866479729</v>
      </c>
    </row>
    <row r="284" spans="1:4" ht="36">
      <c r="A284" s="16" t="s">
        <v>277</v>
      </c>
      <c r="B284" s="10">
        <v>1280207077</v>
      </c>
      <c r="C284" s="10">
        <f t="shared" si="5"/>
        <v>4.6175645490139514</v>
      </c>
    </row>
    <row r="285" spans="1:4" ht="24">
      <c r="A285" s="16" t="s">
        <v>278</v>
      </c>
      <c r="B285" s="10">
        <v>24843264</v>
      </c>
      <c r="C285" s="10">
        <f t="shared" si="5"/>
        <v>8.9606890314194484E-2</v>
      </c>
      <c r="D285" s="3"/>
    </row>
    <row r="286" spans="1:4">
      <c r="A286" s="16" t="s">
        <v>279</v>
      </c>
      <c r="B286" s="10">
        <v>195015052</v>
      </c>
      <c r="C286" s="10">
        <f t="shared" si="5"/>
        <v>0.70339760404192198</v>
      </c>
      <c r="D286" s="3"/>
    </row>
    <row r="287" spans="1:4" ht="24">
      <c r="A287" s="16" t="s">
        <v>280</v>
      </c>
      <c r="B287" s="10">
        <v>95657468</v>
      </c>
      <c r="C287" s="10">
        <f t="shared" si="5"/>
        <v>0.34502584856843166</v>
      </c>
    </row>
    <row r="288" spans="1:4">
      <c r="A288" s="16" t="s">
        <v>281</v>
      </c>
      <c r="B288" s="10">
        <v>338513069</v>
      </c>
      <c r="C288" s="10">
        <f t="shared" si="5"/>
        <v>1.2209789922855689</v>
      </c>
    </row>
    <row r="289" spans="1:4" ht="24">
      <c r="A289" s="16" t="s">
        <v>282</v>
      </c>
      <c r="B289" s="10">
        <v>223944930</v>
      </c>
      <c r="C289" s="10">
        <f t="shared" si="5"/>
        <v>0.80774445656295257</v>
      </c>
    </row>
    <row r="290" spans="1:4" s="3" customFormat="1">
      <c r="A290" s="15" t="s">
        <v>283</v>
      </c>
      <c r="B290" s="6">
        <f>SUM(B291)</f>
        <v>313566.26</v>
      </c>
      <c r="C290" s="6">
        <f t="shared" si="5"/>
        <v>1.1309986266720908E-3</v>
      </c>
      <c r="D290" s="4"/>
    </row>
    <row r="291" spans="1:4">
      <c r="A291" s="16" t="s">
        <v>284</v>
      </c>
      <c r="B291" s="10">
        <v>313566.26</v>
      </c>
      <c r="C291" s="9">
        <f t="shared" si="5"/>
        <v>1.1309986266720908E-3</v>
      </c>
    </row>
    <row r="292" spans="1:4" s="3" customFormat="1">
      <c r="A292" s="15" t="s">
        <v>285</v>
      </c>
      <c r="B292" s="6">
        <f>B293+B297+B299+B305+B307+B310</f>
        <v>10052589673.700001</v>
      </c>
      <c r="C292" s="6">
        <f t="shared" si="5"/>
        <v>36.258572958240919</v>
      </c>
      <c r="D292" s="4"/>
    </row>
    <row r="293" spans="1:4">
      <c r="A293" s="15" t="s">
        <v>286</v>
      </c>
      <c r="B293" s="6">
        <f>SUM(B294:B296)</f>
        <v>5654273273.6999998</v>
      </c>
      <c r="C293" s="6">
        <f t="shared" si="5"/>
        <v>20.39433486046428</v>
      </c>
    </row>
    <row r="294" spans="1:4">
      <c r="A294" s="16" t="s">
        <v>287</v>
      </c>
      <c r="B294" s="10">
        <v>5304786577.6999998</v>
      </c>
      <c r="C294" s="9">
        <f t="shared" si="5"/>
        <v>19.133775216017309</v>
      </c>
    </row>
    <row r="295" spans="1:4">
      <c r="A295" s="16" t="s">
        <v>288</v>
      </c>
      <c r="B295" s="10">
        <v>227243214</v>
      </c>
      <c r="C295" s="9">
        <f t="shared" si="5"/>
        <v>0.81964100013359864</v>
      </c>
    </row>
    <row r="296" spans="1:4">
      <c r="A296" s="16" t="s">
        <v>289</v>
      </c>
      <c r="B296" s="10">
        <v>122243482</v>
      </c>
      <c r="C296" s="9">
        <f t="shared" si="5"/>
        <v>0.44091864431337235</v>
      </c>
      <c r="D296" s="3"/>
    </row>
    <row r="297" spans="1:4">
      <c r="A297" s="15" t="s">
        <v>290</v>
      </c>
      <c r="B297" s="6">
        <f>SUM(B298)</f>
        <v>676772529</v>
      </c>
      <c r="C297" s="6">
        <f t="shared" si="5"/>
        <v>2.4410432451131627</v>
      </c>
    </row>
    <row r="298" spans="1:4">
      <c r="A298" s="16" t="s">
        <v>291</v>
      </c>
      <c r="B298" s="10">
        <v>676772529</v>
      </c>
      <c r="C298" s="9">
        <f t="shared" si="5"/>
        <v>2.4410432451131627</v>
      </c>
      <c r="D298" s="3"/>
    </row>
    <row r="299" spans="1:4" s="3" customFormat="1">
      <c r="A299" s="15" t="s">
        <v>292</v>
      </c>
      <c r="B299" s="6">
        <f>SUM(B300:B304)</f>
        <v>552668788</v>
      </c>
      <c r="C299" s="6">
        <f t="shared" si="5"/>
        <v>1.9934148534747611</v>
      </c>
      <c r="D299" s="4"/>
    </row>
    <row r="300" spans="1:4" s="3" customFormat="1">
      <c r="A300" s="16" t="s">
        <v>293</v>
      </c>
      <c r="B300" s="10">
        <v>198200865</v>
      </c>
      <c r="C300" s="9">
        <f t="shared" si="5"/>
        <v>0.71488847722398596</v>
      </c>
    </row>
    <row r="301" spans="1:4">
      <c r="A301" s="16" t="s">
        <v>294</v>
      </c>
      <c r="B301" s="10">
        <v>157935571</v>
      </c>
      <c r="C301" s="9">
        <f t="shared" si="5"/>
        <v>0.5696560398547742</v>
      </c>
      <c r="D301" s="3"/>
    </row>
    <row r="302" spans="1:4">
      <c r="A302" s="16" t="s">
        <v>295</v>
      </c>
      <c r="B302" s="10">
        <v>138124530</v>
      </c>
      <c r="C302" s="9">
        <f t="shared" si="5"/>
        <v>0.49819981824488385</v>
      </c>
      <c r="D302" s="3"/>
    </row>
    <row r="303" spans="1:4">
      <c r="A303" s="16" t="s">
        <v>296</v>
      </c>
      <c r="B303" s="10">
        <v>7200777</v>
      </c>
      <c r="C303" s="9">
        <f t="shared" si="5"/>
        <v>2.5972401807426531E-2</v>
      </c>
    </row>
    <row r="304" spans="1:4">
      <c r="A304" s="16" t="s">
        <v>297</v>
      </c>
      <c r="B304" s="10">
        <v>51207045</v>
      </c>
      <c r="C304" s="9">
        <f t="shared" si="5"/>
        <v>0.18469811634369065</v>
      </c>
      <c r="D304" s="3"/>
    </row>
    <row r="305" spans="1:4">
      <c r="A305" s="15" t="s">
        <v>298</v>
      </c>
      <c r="B305" s="6">
        <f>SUM(B306)</f>
        <v>73262590</v>
      </c>
      <c r="C305" s="6">
        <f t="shared" si="5"/>
        <v>0.26425001425995404</v>
      </c>
    </row>
    <row r="306" spans="1:4">
      <c r="A306" s="16" t="s">
        <v>299</v>
      </c>
      <c r="B306" s="10">
        <v>73262590</v>
      </c>
      <c r="C306" s="9">
        <f t="shared" si="5"/>
        <v>0.26425001425995404</v>
      </c>
    </row>
    <row r="307" spans="1:4" s="3" customFormat="1">
      <c r="A307" s="15" t="s">
        <v>300</v>
      </c>
      <c r="B307" s="6">
        <f>SUM(B308:B309)</f>
        <v>776141535</v>
      </c>
      <c r="C307" s="6">
        <f t="shared" si="5"/>
        <v>2.7994561984703599</v>
      </c>
      <c r="D307" s="4"/>
    </row>
    <row r="308" spans="1:4" ht="24">
      <c r="A308" s="16" t="s">
        <v>301</v>
      </c>
      <c r="B308" s="10">
        <v>83711970</v>
      </c>
      <c r="C308" s="9">
        <f t="shared" si="5"/>
        <v>0.3019397657962794</v>
      </c>
      <c r="D308" s="3"/>
    </row>
    <row r="309" spans="1:4" s="3" customFormat="1" ht="24">
      <c r="A309" s="16" t="s">
        <v>302</v>
      </c>
      <c r="B309" s="10">
        <v>692429565</v>
      </c>
      <c r="C309" s="9">
        <f t="shared" si="5"/>
        <v>2.4975164326740802</v>
      </c>
      <c r="D309" s="4"/>
    </row>
    <row r="310" spans="1:4">
      <c r="A310" s="15" t="s">
        <v>303</v>
      </c>
      <c r="B310" s="6">
        <f>SUM(B311:B312)</f>
        <v>2319470958</v>
      </c>
      <c r="C310" s="6">
        <f t="shared" si="5"/>
        <v>8.3660737864583989</v>
      </c>
      <c r="D310" s="3"/>
    </row>
    <row r="311" spans="1:4" s="3" customFormat="1">
      <c r="A311" s="16" t="s">
        <v>304</v>
      </c>
      <c r="B311" s="10">
        <v>1145007132</v>
      </c>
      <c r="C311" s="9">
        <f t="shared" si="5"/>
        <v>4.1299133836075006</v>
      </c>
      <c r="D311" s="4"/>
    </row>
    <row r="312" spans="1:4" s="3" customFormat="1" ht="36">
      <c r="A312" s="16" t="s">
        <v>305</v>
      </c>
      <c r="B312" s="10">
        <v>1174463826</v>
      </c>
      <c r="C312" s="9">
        <f t="shared" si="5"/>
        <v>4.2361604028508975</v>
      </c>
    </row>
    <row r="313" spans="1:4" s="3" customFormat="1">
      <c r="A313" s="15" t="s">
        <v>306</v>
      </c>
      <c r="B313" s="6">
        <f>B314+B327</f>
        <v>2418592922.98</v>
      </c>
      <c r="C313" s="6">
        <f t="shared" si="5"/>
        <v>8.7235956903310257</v>
      </c>
    </row>
    <row r="314" spans="1:4">
      <c r="A314" s="15" t="s">
        <v>307</v>
      </c>
      <c r="B314" s="6">
        <f>SUM(B315:B326)</f>
        <v>1569605650.8</v>
      </c>
      <c r="C314" s="6">
        <f t="shared" si="5"/>
        <v>5.661393019362329</v>
      </c>
      <c r="D314" s="3"/>
    </row>
    <row r="315" spans="1:4">
      <c r="A315" s="16" t="s">
        <v>308</v>
      </c>
      <c r="B315" s="10">
        <v>201121154.5</v>
      </c>
      <c r="C315" s="9">
        <f t="shared" si="5"/>
        <v>0.72542163667164117</v>
      </c>
      <c r="D315" s="3"/>
    </row>
    <row r="316" spans="1:4" s="3" customFormat="1" ht="24">
      <c r="A316" s="16" t="s">
        <v>309</v>
      </c>
      <c r="B316" s="10">
        <v>166711100.5</v>
      </c>
      <c r="C316" s="9">
        <f t="shared" si="5"/>
        <v>0.6013083987942226</v>
      </c>
    </row>
    <row r="317" spans="1:4" s="3" customFormat="1" ht="24">
      <c r="A317" s="16" t="s">
        <v>310</v>
      </c>
      <c r="B317" s="10">
        <v>39053122</v>
      </c>
      <c r="C317" s="9">
        <f t="shared" si="5"/>
        <v>0.14086026777644256</v>
      </c>
      <c r="D317" s="4"/>
    </row>
    <row r="318" spans="1:4">
      <c r="A318" s="16" t="s">
        <v>311</v>
      </c>
      <c r="B318" s="10">
        <v>15129000</v>
      </c>
      <c r="C318" s="9">
        <f t="shared" si="5"/>
        <v>5.4568620434233134E-2</v>
      </c>
    </row>
    <row r="319" spans="1:4">
      <c r="A319" s="16" t="s">
        <v>312</v>
      </c>
      <c r="B319" s="10">
        <v>7238400</v>
      </c>
      <c r="C319" s="9">
        <f t="shared" si="5"/>
        <v>2.6108103784199428E-2</v>
      </c>
    </row>
    <row r="320" spans="1:4" ht="24">
      <c r="A320" s="16" t="s">
        <v>313</v>
      </c>
      <c r="B320" s="10">
        <v>820612000</v>
      </c>
      <c r="C320" s="9">
        <f t="shared" si="5"/>
        <v>2.9598562199601375</v>
      </c>
    </row>
    <row r="321" spans="1:4">
      <c r="A321" s="16" t="s">
        <v>314</v>
      </c>
      <c r="B321" s="10">
        <v>2138610</v>
      </c>
      <c r="C321" s="9">
        <f t="shared" si="5"/>
        <v>7.7137284253324953E-3</v>
      </c>
    </row>
    <row r="322" spans="1:4" s="3" customFormat="1">
      <c r="A322" s="17" t="s">
        <v>315</v>
      </c>
      <c r="B322" s="10">
        <v>14451255</v>
      </c>
      <c r="C322" s="9">
        <f t="shared" si="5"/>
        <v>5.2124069594375953E-2</v>
      </c>
    </row>
    <row r="323" spans="1:4">
      <c r="A323" s="17" t="s">
        <v>316</v>
      </c>
      <c r="B323" s="10">
        <v>4348854</v>
      </c>
      <c r="C323" s="9">
        <f t="shared" si="5"/>
        <v>1.5685832721917939E-2</v>
      </c>
    </row>
    <row r="324" spans="1:4" s="3" customFormat="1">
      <c r="A324" s="17" t="s">
        <v>317</v>
      </c>
      <c r="B324" s="10">
        <v>2248098</v>
      </c>
      <c r="C324" s="9">
        <f t="shared" si="5"/>
        <v>8.1086394646677669E-3</v>
      </c>
      <c r="D324" s="4"/>
    </row>
    <row r="325" spans="1:4">
      <c r="A325" s="17" t="s">
        <v>318</v>
      </c>
      <c r="B325" s="10">
        <v>3225884</v>
      </c>
      <c r="C325" s="9">
        <f t="shared" si="5"/>
        <v>1.1635404822583496E-2</v>
      </c>
    </row>
    <row r="326" spans="1:4" s="3" customFormat="1" ht="48">
      <c r="A326" s="17" t="s">
        <v>319</v>
      </c>
      <c r="B326" s="10">
        <v>293328172.80000001</v>
      </c>
      <c r="C326" s="9">
        <f t="shared" si="5"/>
        <v>1.0580020969125752</v>
      </c>
      <c r="D326" s="4"/>
    </row>
    <row r="327" spans="1:4" s="3" customFormat="1">
      <c r="A327" s="15" t="s">
        <v>320</v>
      </c>
      <c r="B327" s="6">
        <f>SUM(B328:B328)</f>
        <v>848987272.17999995</v>
      </c>
      <c r="C327" s="6">
        <f t="shared" si="5"/>
        <v>3.0622026709686958</v>
      </c>
      <c r="D327" s="4"/>
    </row>
    <row r="328" spans="1:4" s="3" customFormat="1">
      <c r="A328" s="16" t="s">
        <v>321</v>
      </c>
      <c r="B328" s="10">
        <v>848987272.17999995</v>
      </c>
      <c r="C328" s="9">
        <f t="shared" si="5"/>
        <v>3.0622026709686958</v>
      </c>
      <c r="D328" s="4"/>
    </row>
    <row r="329" spans="1:4">
      <c r="A329" s="15" t="s">
        <v>322</v>
      </c>
      <c r="B329" s="6">
        <f>SUM(B330:B344)</f>
        <v>156104819.35999998</v>
      </c>
      <c r="C329" s="6">
        <f t="shared" si="5"/>
        <v>0.56305272229561554</v>
      </c>
    </row>
    <row r="330" spans="1:4">
      <c r="A330" s="16" t="s">
        <v>323</v>
      </c>
      <c r="B330" s="10">
        <v>0</v>
      </c>
      <c r="C330" s="9">
        <f t="shared" ref="C330:C350" si="7">B330*$C$8/$B$8</f>
        <v>0</v>
      </c>
    </row>
    <row r="331" spans="1:4">
      <c r="A331" s="16" t="s">
        <v>324</v>
      </c>
      <c r="B331" s="10">
        <v>6439652.1900000004</v>
      </c>
      <c r="C331" s="9">
        <f t="shared" si="7"/>
        <v>2.3227109265952024E-2</v>
      </c>
    </row>
    <row r="332" spans="1:4" ht="24">
      <c r="A332" s="16" t="s">
        <v>325</v>
      </c>
      <c r="B332" s="10">
        <v>33357004.100000001</v>
      </c>
      <c r="C332" s="9">
        <f t="shared" si="7"/>
        <v>0.1203150040026478</v>
      </c>
    </row>
    <row r="333" spans="1:4">
      <c r="A333" s="16" t="s">
        <v>326</v>
      </c>
      <c r="B333" s="10">
        <v>26836631</v>
      </c>
      <c r="C333" s="9">
        <f t="shared" si="7"/>
        <v>9.6796743391669937E-2</v>
      </c>
    </row>
    <row r="334" spans="1:4" s="3" customFormat="1">
      <c r="A334" s="16" t="s">
        <v>327</v>
      </c>
      <c r="B334" s="10">
        <v>62319.08</v>
      </c>
      <c r="C334" s="9">
        <f t="shared" si="7"/>
        <v>2.2477799076810163E-4</v>
      </c>
    </row>
    <row r="335" spans="1:4" ht="24">
      <c r="A335" s="16" t="s">
        <v>328</v>
      </c>
      <c r="B335" s="10">
        <v>23867.3</v>
      </c>
      <c r="C335" s="9">
        <f t="shared" si="7"/>
        <v>8.6086696707645747E-5</v>
      </c>
    </row>
    <row r="336" spans="1:4">
      <c r="A336" s="16" t="s">
        <v>329</v>
      </c>
      <c r="B336" s="10">
        <v>5632325</v>
      </c>
      <c r="C336" s="9">
        <f t="shared" si="7"/>
        <v>2.0315169878196981E-2</v>
      </c>
    </row>
    <row r="337" spans="1:4" ht="24">
      <c r="A337" s="16" t="s">
        <v>330</v>
      </c>
      <c r="B337" s="10">
        <v>3544507</v>
      </c>
      <c r="C337" s="9">
        <f t="shared" si="7"/>
        <v>1.2784642548052243E-2</v>
      </c>
    </row>
    <row r="338" spans="1:4" ht="24">
      <c r="A338" s="16" t="s">
        <v>331</v>
      </c>
      <c r="B338" s="10">
        <v>2287887.69</v>
      </c>
      <c r="C338" s="9">
        <f t="shared" si="7"/>
        <v>8.2521564513030905E-3</v>
      </c>
    </row>
    <row r="339" spans="1:4" ht="24">
      <c r="A339" s="16" t="s">
        <v>332</v>
      </c>
      <c r="B339" s="10">
        <v>144956</v>
      </c>
      <c r="C339" s="9">
        <f t="shared" si="7"/>
        <v>5.2284017077564276E-4</v>
      </c>
    </row>
    <row r="340" spans="1:4">
      <c r="A340" s="16" t="s">
        <v>333</v>
      </c>
      <c r="B340" s="10">
        <v>17046148</v>
      </c>
      <c r="C340" s="9">
        <f t="shared" si="7"/>
        <v>6.14835600553746E-2</v>
      </c>
      <c r="D340" s="3"/>
    </row>
    <row r="341" spans="1:4">
      <c r="A341" s="16" t="s">
        <v>334</v>
      </c>
      <c r="B341" s="10">
        <v>34304390</v>
      </c>
      <c r="C341" s="9">
        <f t="shared" si="7"/>
        <v>0.12373211958079866</v>
      </c>
      <c r="D341" s="3"/>
    </row>
    <row r="342" spans="1:4">
      <c r="A342" s="16" t="s">
        <v>335</v>
      </c>
      <c r="B342" s="10">
        <v>451342</v>
      </c>
      <c r="C342" s="9">
        <f t="shared" si="7"/>
        <v>1.6279403981775168E-3</v>
      </c>
      <c r="D342" s="3"/>
    </row>
    <row r="343" spans="1:4" ht="24">
      <c r="A343" s="16" t="s">
        <v>336</v>
      </c>
      <c r="B343" s="10">
        <v>145116</v>
      </c>
      <c r="C343" s="9">
        <f t="shared" si="7"/>
        <v>5.2341727298130583E-4</v>
      </c>
      <c r="D343" s="3"/>
    </row>
    <row r="344" spans="1:4">
      <c r="A344" s="16" t="s">
        <v>337</v>
      </c>
      <c r="B344" s="10">
        <v>25828674</v>
      </c>
      <c r="C344" s="9">
        <f t="shared" si="7"/>
        <v>9.3161154592210069E-2</v>
      </c>
      <c r="D344" s="3"/>
    </row>
    <row r="345" spans="1:4" s="3" customFormat="1">
      <c r="A345" s="15" t="s">
        <v>338</v>
      </c>
      <c r="B345" s="6">
        <f>SUM(B346:B350)</f>
        <v>1821449.97</v>
      </c>
      <c r="C345" s="6">
        <f t="shared" si="7"/>
        <v>6.5697674699501177E-3</v>
      </c>
    </row>
    <row r="346" spans="1:4" s="3" customFormat="1">
      <c r="A346" s="16" t="s">
        <v>339</v>
      </c>
      <c r="B346" s="10">
        <v>17340</v>
      </c>
      <c r="C346" s="9">
        <f t="shared" si="7"/>
        <v>6.2543451538740345E-5</v>
      </c>
      <c r="D346" s="4"/>
    </row>
    <row r="347" spans="1:4" s="3" customFormat="1">
      <c r="A347" s="16" t="s">
        <v>340</v>
      </c>
      <c r="B347" s="10">
        <v>69625.210000000006</v>
      </c>
      <c r="C347" s="9">
        <f t="shared" si="7"/>
        <v>2.5113038912973588E-4</v>
      </c>
      <c r="D347" s="4"/>
    </row>
    <row r="348" spans="1:4" s="3" customFormat="1">
      <c r="A348" s="16" t="s">
        <v>341</v>
      </c>
      <c r="B348" s="10">
        <v>1432059.36</v>
      </c>
      <c r="C348" s="9">
        <f t="shared" si="7"/>
        <v>5.1652788456032009E-3</v>
      </c>
    </row>
    <row r="349" spans="1:4">
      <c r="A349" s="16" t="s">
        <v>342</v>
      </c>
      <c r="B349" s="10">
        <v>232012.4</v>
      </c>
      <c r="C349" s="9">
        <f t="shared" si="7"/>
        <v>8.36842923632459E-4</v>
      </c>
      <c r="D349" s="3"/>
    </row>
    <row r="350" spans="1:4">
      <c r="A350" s="16" t="s">
        <v>343</v>
      </c>
      <c r="B350" s="10">
        <v>70413</v>
      </c>
      <c r="C350" s="9">
        <f t="shared" si="7"/>
        <v>2.5397186004598172E-4</v>
      </c>
      <c r="D350" s="3"/>
    </row>
    <row r="351" spans="1:4" ht="12.75">
      <c r="A351" s="24" t="s">
        <v>344</v>
      </c>
      <c r="B351" s="6">
        <f>SUM(B352:B356)</f>
        <v>1534311901.6300001</v>
      </c>
      <c r="C351" s="6">
        <f>B351*$C$8/$B$8</f>
        <v>5.5340923912865305</v>
      </c>
      <c r="D351" s="8"/>
    </row>
    <row r="352" spans="1:4">
      <c r="A352" s="16" t="s">
        <v>345</v>
      </c>
      <c r="B352" s="10">
        <v>1534311901.6300001</v>
      </c>
      <c r="C352" s="9">
        <f t="shared" ref="C352" si="8">B352*$C$8/$B$8</f>
        <v>5.5340923912865305</v>
      </c>
    </row>
    <row r="357" spans="1:4" s="8" customFormat="1">
      <c r="A357" s="13"/>
      <c r="B357" s="7"/>
      <c r="D357" s="4"/>
    </row>
    <row r="365" spans="1:4" s="8" customFormat="1">
      <c r="A365" s="13"/>
      <c r="B365" s="7"/>
      <c r="D365" s="4"/>
    </row>
    <row r="366" spans="1:4" s="8" customFormat="1">
      <c r="A366" s="13"/>
      <c r="B366" s="7"/>
      <c r="D366" s="4"/>
    </row>
  </sheetData>
  <mergeCells count="7">
    <mergeCell ref="C6:C7"/>
    <mergeCell ref="A1:C1"/>
    <mergeCell ref="A2:C2"/>
    <mergeCell ref="A3:C3"/>
    <mergeCell ref="A4:C4"/>
    <mergeCell ref="A6:A7"/>
    <mergeCell ref="B6:B7"/>
  </mergeCells>
  <printOptions gridLines="1"/>
  <pageMargins left="0.19685039370078741" right="0.19685039370078741" top="0.35433070866141736" bottom="0.35433070866141736" header="0.31496062992125984" footer="0.31496062992125984"/>
  <pageSetup paperSize="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Sergio Maciel Caballero</cp:lastModifiedBy>
  <cp:revision/>
  <dcterms:created xsi:type="dcterms:W3CDTF">2024-11-04T20:50:25Z</dcterms:created>
  <dcterms:modified xsi:type="dcterms:W3CDTF">2025-05-14T23:33:29Z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II 1C 1 DETALLE INGRESO DEVENGADO.xlsx</vt:lpwstr>
  </property>
</Properties>
</file>